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ороги" sheetId="1" r:id="rId1"/>
  </sheets>
  <definedNames>
    <definedName name="_xlnm.Print_Area" localSheetId="0">'дороги'!$A$1:$N$174</definedName>
  </definedNames>
  <calcPr fullCalcOnLoad="1"/>
</workbook>
</file>

<file path=xl/sharedStrings.xml><?xml version="1.0" encoding="utf-8"?>
<sst xmlns="http://schemas.openxmlformats.org/spreadsheetml/2006/main" count="179" uniqueCount="176">
  <si>
    <t>преложения по годам реализации мероприятий</t>
  </si>
  <si>
    <t>ПСД</t>
  </si>
  <si>
    <t>Капитальный ремонт въезда в город со стороны Москвы, участок от поста ГАИ до магазина "Плюмар"</t>
  </si>
  <si>
    <t>в т.ч. ПСД</t>
  </si>
  <si>
    <t>Капитальный ремонт участка дороги Береговой ул. от поворота на психиатрическую больницу до конного клуба «Гардарика», с обустройством тротуара, и далее, до северо-восточной границы города</t>
  </si>
  <si>
    <t>Комитет по строительству Администрации Великого Новгорода</t>
  </si>
  <si>
    <t>и далее</t>
  </si>
  <si>
    <t>Капитальный ремонт дорожного покрытия и тротуаров по ул. Свободы (на участке от ул. Кочетова до просп. Мира). Капитальный ремонт данного участка дороги.</t>
  </si>
  <si>
    <t>Капитальный ремонт ул.Кочетова</t>
  </si>
  <si>
    <t>1.29.</t>
  </si>
  <si>
    <t>Строительство автомобильной дороги от транспортной развязки просп.Мира-Нехинская ул. до пересечения ул.8 Марта и Псковской ул.</t>
  </si>
  <si>
    <t>Строительство продолжения Колмовской набережной</t>
  </si>
  <si>
    <t>1.31.</t>
  </si>
  <si>
    <t>Строительство улицы Речная</t>
  </si>
  <si>
    <t>1.32.</t>
  </si>
  <si>
    <t>Строительство улицы Арциховского</t>
  </si>
  <si>
    <t>2.6.</t>
  </si>
  <si>
    <t>Реконструкция ул.Зелинского</t>
  </si>
  <si>
    <t>Строительство тротуара по ул.Зоотехнической (от просп.Корсунова до д.6 по ул.Зоотехнической)</t>
  </si>
  <si>
    <t>Строительство тротуара в мкр.Луговой (от домов №№ 106 корп.1 и кор.2 по Большой Санкт-Петербургской ул. до пешеходного перехода на Б.С-Пб ул.)</t>
  </si>
  <si>
    <t>Капитальный ремонт автомобильной дороги по ул.Кречная в квартале 239 города</t>
  </si>
  <si>
    <t>Строительство тротуара по ул. Рабочей</t>
  </si>
  <si>
    <t>Строительство ливневой канализации по Сырковскому шоссе (на участке от Большой С-Петербургской ул. до д.30 по Сырковскому ш.)</t>
  </si>
  <si>
    <t>Строительство тротуара по Сырковскому шоссе (на участке от Большой С-Петербургской ул. до д.30 по Сырковскому ш.)</t>
  </si>
  <si>
    <t>Строительство улицы Новая (по профилю дороги, с тротуарами и освещением, по нормативным требованиям и ТУ)</t>
  </si>
  <si>
    <t>Реконструкция ул.Воинов-интернационалистов с устройством системы водоотвода (ливневой канализации)</t>
  </si>
  <si>
    <t>ИТОГО по разделу 1:</t>
  </si>
  <si>
    <t>2.1.</t>
  </si>
  <si>
    <t>2.2.</t>
  </si>
  <si>
    <t>2.3.</t>
  </si>
  <si>
    <t>2.4.</t>
  </si>
  <si>
    <t>2.5.</t>
  </si>
  <si>
    <t>ИТОГО по разделу 2:</t>
  </si>
  <si>
    <t>ИТОГО по разделу 3:</t>
  </si>
  <si>
    <t>ОБЩИЙ ИТОГ:</t>
  </si>
  <si>
    <t>№ п/п</t>
  </si>
  <si>
    <t>Наименование объекта</t>
  </si>
  <si>
    <t>(тыс.руб.)</t>
  </si>
  <si>
    <t>Строительство улицы Луговая от ул. Псковской до Юрьевского шоссе в 147 квартале Великого Новгорода</t>
  </si>
  <si>
    <t>Строительство надземного пешеходного перехода через автомобильную дорогу</t>
  </si>
  <si>
    <t>ул. Нехинская (в районе д. 14)</t>
  </si>
  <si>
    <t>Реконструкция ул. Коровникова</t>
  </si>
  <si>
    <t>Капитальный ремонт въезда в город со стороны г. Псков, участок от съезда с моста до дома № 31 по Псковской ул. (ул. Луговая)</t>
  </si>
  <si>
    <t>Капитальный ремонт ул. Большая Санкт-Петербургская с тротуарами, от въезда в город до транспортной развязки в районе Колмовского моста (капитальный ремонт тротуаров от въезда в город до пл.Строителей)</t>
  </si>
  <si>
    <t>Реконструкция Юрьевского шоссе, включая район Витославлиц, с устройством велодорожки, строительством линии освещения и реконструкцией зеленых насаждений</t>
  </si>
  <si>
    <t>Капитальный ремонт ул. Орловская с тротуарами</t>
  </si>
  <si>
    <t>Окончание работ по капитальному ремонту дорожного покрытия Сырковского шоссе: участок дороги от д. 36 Сырковского ш. до кольца (поворот на Акрон)</t>
  </si>
  <si>
    <t>Окончание работ по капитальному ремонту дорожного покрытия Сырковского шоссе: тротуар (восстановление) с одной стороны</t>
  </si>
  <si>
    <t>Капитальный ремонт ул. Большая Московская (от ул. Никольская до ул. Державина) с заездами на придомовые территории</t>
  </si>
  <si>
    <t>Строительство тротуаров по четной стороне Донецкой ул.</t>
  </si>
  <si>
    <t>Строительство тротуара по Донецкой ул. (нечетная сторона) от д. № 14 корп. 2 по ул. Парковой до пересечения Донецкой ул. с ул. Зеленой</t>
  </si>
  <si>
    <t>Строительство тротуаров по ул. Сенной (по обеим сторонам дороги) на участке от ул. Рабочей до Большой Санкт-Петербургской ул.</t>
  </si>
  <si>
    <t>Строительство тротуара по четной стороне Береговой ул. (участок от дома № 40 по Береговой ул. до психиатрической больницы)</t>
  </si>
  <si>
    <t>Капитальный ремонт участка автодороги ул. Попова от просп. Мира до ул. Кочетова (четная сторона)</t>
  </si>
  <si>
    <t>Капитальный ремонт участка автодороги ул. Попова от просп. Мира до ул. Кочетова (нечетная сторона)</t>
  </si>
  <si>
    <t>Капитальный ремонт участка автодороги Сырковское шоссе (от ремонтируемого участка до дома № 36)</t>
  </si>
  <si>
    <t>Строительство дороги ул. Большая Московская на участке от ул. Державина до ул. 20 января (съезд с третьего моста), и реконструкция ул. 20 Января на участке от ул. С.Армии до ул. Большая Московская в Деревяницком мкр.</t>
  </si>
  <si>
    <t>Капитальный ремонт Колмовского моста (с предварительным проведением экспертного обследования состояния моста)</t>
  </si>
  <si>
    <t>Реконструкция ул.Нехинской с расширением</t>
  </si>
  <si>
    <t>Капитальный ремонт ул. Связи с устройством ливневой канализации</t>
  </si>
  <si>
    <t>Капитальный ремонт путепровода в начале просп. Мира (с просп. Мира на Сырковское ш.)</t>
  </si>
  <si>
    <t>Расконсервация и строительство участка автомобильной дороги ул.Космонавтов (от ул.Зелинского до Нехинской ул.</t>
  </si>
  <si>
    <t>2015 год (тыс.руб.)</t>
  </si>
  <si>
    <t>2016 год (тыс.руб.)</t>
  </si>
  <si>
    <t>2017 год (тыс.руб.)</t>
  </si>
  <si>
    <t>Изготовление ПСД на строительство подъездных путей к земельным участкам, выделенным под ИЖС для льготных категорий граждан в Деревяницком жилом районе</t>
  </si>
  <si>
    <t>I этап</t>
  </si>
  <si>
    <t>II этап</t>
  </si>
  <si>
    <t>Изготовление ПСД на строительство подъездных путей к земельным участкам, выделенным под ИЖС для льготных категорий граждан в мкр.Кречевицы</t>
  </si>
  <si>
    <t>Строительство подъездных путей к земельным участкам, выделенным под ИЖС для льготных категорий граждан в Деревяницком жилом районе</t>
  </si>
  <si>
    <t>Строительство подъездных путей к земельным участкам, выделенным под ИЖС для льготных категорий граждан в мкр.Кречевицы</t>
  </si>
  <si>
    <t>Разработка ПСД на строительство велодорожек в рамках реконструкции автомобильных дорог</t>
  </si>
  <si>
    <t>Восстановление (ремонт) автомобильной дороги от дома №6-а по Хутынской ул. до Московской ул.</t>
  </si>
  <si>
    <t>Восстановление (ремонт) участка дороги Хутынской ул. (от ул.Державина до дома №12 по Хутынской ул.) (тротуар)</t>
  </si>
  <si>
    <t>2018 год (тыс.руб.)</t>
  </si>
  <si>
    <t>2019 год (тыс.руб.)</t>
  </si>
  <si>
    <t>2020 год (тыс.руб.)</t>
  </si>
  <si>
    <t>2021 год (тыс.руб.)</t>
  </si>
  <si>
    <t>2022 год (тыс.руб.)</t>
  </si>
  <si>
    <t>2023 год (тыс.руб.)</t>
  </si>
  <si>
    <t>2024 год (тыс.руб.)</t>
  </si>
  <si>
    <t>2025 год (тыс.руб.)</t>
  </si>
  <si>
    <t>I. СТРОИТЕЛЬСТВО ДОРОГ И ИНЫХ ОБЪЕКТОВ ДОРОЖНОЙ ИНФРАСТРУКТУРЫ</t>
  </si>
  <si>
    <t>III. КАПИТАЛЬНЫЙ РЕМОНТ И РЕМОНТ ДОРОГ И ИНЫХ ОБЪЕКТОВ ДОРОЖНОЙ ИНФРАСТРУКТУРЫ</t>
  </si>
  <si>
    <t>II. РЕКОНСТРУКЦИЯ ДОРОГ И МЕРОПРИЯТИЯ, СВЯЗАННЫЕ С РЕКОНСТРУКЦИЕЙ ДОРОГ</t>
  </si>
  <si>
    <t>Строительство дороги к строящемуся зданию УФСБ по Новгородской области (в квартале 23 города)</t>
  </si>
  <si>
    <t>Строительство тротуара по обеим сторонам дороги пер.Деревяницкий в квартале 28 города</t>
  </si>
  <si>
    <t>Строительство тротуара от ул.Псковской (между домами №16 и №18) по направлению к школе №21 в квартале 130 города</t>
  </si>
  <si>
    <t>Строительство местного проезда от ул.20 Января до ул.Якова Павлова (к строящимся жилым домам ООО "Новгородсельстрой")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</si>
  <si>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</si>
  <si>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</si>
  <si>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</si>
  <si>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</si>
  <si>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</si>
  <si>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</si>
  <si>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</si>
  <si>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</si>
  <si>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</si>
  <si>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</si>
  <si>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</si>
  <si>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</si>
  <si>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</si>
  <si>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</si>
  <si>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</si>
  <si>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</si>
  <si>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</si>
  <si>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</si>
  <si>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</si>
  <si>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</si>
  <si>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</si>
  <si>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</si>
  <si>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</si>
  <si>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</si>
  <si>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</si>
  <si>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</si>
  <si>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</si>
  <si>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</si>
  <si>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1.30.</t>
  </si>
  <si>
    <t>Капитальный ремонт тротуара по чётной стороне ул. Федоровский Ручей в квартале 27 города, между сходами с моста Александра Невского</t>
  </si>
  <si>
    <t xml:space="preserve">Потребность  </t>
  </si>
  <si>
    <t>Разработка проектно-сметной документации на строительство проезда на участке от просп. Мира до дублирующего проезда (в районе ул. Свободы).                                                  Строительство указанного участка дороги.</t>
  </si>
  <si>
    <t>Разработка проектно-сметной документации на строительство участка ул. Аркажская (от Юрьевского шоссе до ул. Арциховского).                        Строительство указанного участка ул.Аркажской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</si>
  <si>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</si>
  <si>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</si>
  <si>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</si>
  <si>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</si>
  <si>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</si>
  <si>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</si>
  <si>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</si>
  <si>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</si>
  <si>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</si>
  <si>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</si>
  <si>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</si>
  <si>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</si>
  <si>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</si>
  <si>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</si>
  <si>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</si>
  <si>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</si>
  <si>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</si>
  <si>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</si>
  <si>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</si>
  <si>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</si>
  <si>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</si>
  <si>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</si>
  <si>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</si>
  <si>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</si>
  <si>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</si>
  <si>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Капитальный ремонт путепровода по просп. Александра Корсунова (с просп.А.Корсунова на площадь Строителей)</t>
  </si>
  <si>
    <t>Строительство тротуара по Троицкой ул. на участке от д.13 до монумента Победы, в квартале 135 города</t>
  </si>
  <si>
    <t>Капитальный ремонт автодороги пер. Донецкий (от дома № 19 по пер. Донецкий до пересечения пер. Донецкий с Донецкой ул.)</t>
  </si>
  <si>
    <t>Строительство парковок к ГОБУЗ «Областная больница»</t>
  </si>
  <si>
    <t>Строительство тротуара по ул. Павла Левита на участке между домом № 15 по ул. Павла Левита и детским садом с устройством освещения и стоянки</t>
  </si>
  <si>
    <t>Участкок дороги Сырковское шоссе (от Б.СПб до переезда)</t>
  </si>
  <si>
    <t>Экспертиза смет, анализ асфальтовой смеси, экспертиза и ведение строительного контроля</t>
  </si>
  <si>
    <t>Перечень потребности на 2015 год, плановый период 2016-2017 гг. и перспективный период до 2025 года по строительству, реконструкции, капитальному ремонту и ремонту дорог, тротуаров и иных объектов дорожной инфраструктуры</t>
  </si>
  <si>
    <t>Строительство дороги Морозовского проезда в Завокзальном районе города</t>
  </si>
  <si>
    <t>Восстановление (ремонт) участка дороги Сырковского шоссе (МК-2014 с ООО "Модернизация", суд)</t>
  </si>
  <si>
    <t>Восстановление (ремонт) автомобильной дороги местного проезда 3 в кв. 150 города (к реабилитационному центру "Юрьево") (МК-2014 с ООО "Модернизация", суд)</t>
  </si>
  <si>
    <t>Восстановление (ремонт) автомобильной дороги местного проезда в кварталах 130-146 города (от дома 8-а по ул.Октябрьской до дома 30 по Псковской ул.) (МК-2014 с ООО "Модернизация", суд)</t>
  </si>
  <si>
    <t>по состоянию на 01.05.2015</t>
  </si>
  <si>
    <t>1.33.</t>
  </si>
  <si>
    <t>Строительство тротуара по ул. Советской Армии, от автобусной остановки к домам № 19 и № 19 корп. 1</t>
  </si>
  <si>
    <t>3.26</t>
  </si>
  <si>
    <t>3.28</t>
  </si>
  <si>
    <t>3.27</t>
  </si>
  <si>
    <t>Восстановление (ремонт) тротуара по ул. Шимской (на всем протяжении)</t>
  </si>
  <si>
    <t>3.29</t>
  </si>
  <si>
    <t>Восстановление (ремонт) тротуара по ул.Прусской (вдоль техникума)</t>
  </si>
  <si>
    <t>3.30</t>
  </si>
  <si>
    <t>3.31</t>
  </si>
  <si>
    <t>Восстановление (ремонт) автомобильной дороги по ул.Батецкой</t>
  </si>
  <si>
    <t>3.32</t>
  </si>
  <si>
    <t>Капитальный ремонт тротуаров по ул. Зелинского, на участке от ул.Ломоносова до ул.Кочетова</t>
  </si>
  <si>
    <t>1.34.</t>
  </si>
  <si>
    <t>Строительство автомобильной дороги по Юрьевской набережной</t>
  </si>
  <si>
    <t>Восстановление (ремонт) тротуара по бульвару Юности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</si>
</sst>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#,##0.000"/>
    <numFmt numFmtId="170" formatCode="_-* #,##0.000_р_._-;\-* #,##0.000_р_._-;_-* &quot;-&quot;???_р_._-;_-@_-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4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43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3" fontId="2" fillId="0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43" fontId="2" fillId="0" borderId="13" xfId="0" applyNumberFormat="1" applyFont="1" applyBorder="1" applyAlignment="1">
      <alignment horizontal="right" wrapText="1"/>
    </xf>
    <xf numFmtId="43" fontId="2" fillId="0" borderId="13" xfId="0" applyNumberFormat="1" applyFont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43" fontId="2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justify" vertical="top" wrapText="1"/>
    </xf>
    <xf numFmtId="0" fontId="6" fillId="24" borderId="13" xfId="0" applyFont="1" applyFill="1" applyBorder="1" applyAlignment="1">
      <alignment horizontal="justify" vertical="top" wrapText="1"/>
    </xf>
    <xf numFmtId="43" fontId="2" fillId="0" borderId="14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wrapText="1"/>
    </xf>
    <xf numFmtId="43" fontId="2" fillId="0" borderId="15" xfId="0" applyNumberFormat="1" applyFont="1" applyBorder="1" applyAlignment="1">
      <alignment wrapText="1"/>
    </xf>
    <xf numFmtId="43" fontId="2" fillId="0" borderId="16" xfId="0" applyNumberFormat="1" applyFont="1" applyBorder="1" applyAlignment="1">
      <alignment wrapText="1"/>
    </xf>
    <xf numFmtId="43" fontId="2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justify" vertical="top" wrapText="1"/>
    </xf>
    <xf numFmtId="0" fontId="10" fillId="24" borderId="16" xfId="0" applyFont="1" applyFill="1" applyBorder="1" applyAlignment="1">
      <alignment horizontal="right" vertical="top" wrapText="1"/>
    </xf>
    <xf numFmtId="0" fontId="10" fillId="24" borderId="12" xfId="0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3" fontId="2" fillId="0" borderId="17" xfId="0" applyNumberFormat="1" applyFont="1" applyBorder="1" applyAlignment="1">
      <alignment horizontal="center" wrapText="1"/>
    </xf>
    <xf numFmtId="43" fontId="2" fillId="0" borderId="18" xfId="0" applyNumberFormat="1" applyFont="1" applyBorder="1" applyAlignment="1">
      <alignment/>
    </xf>
    <xf numFmtId="43" fontId="2" fillId="0" borderId="19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20" xfId="0" applyNumberFormat="1" applyFont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43" fontId="2" fillId="0" borderId="21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 wrapText="1"/>
    </xf>
    <xf numFmtId="43" fontId="2" fillId="0" borderId="24" xfId="0" applyNumberFormat="1" applyFont="1" applyBorder="1" applyAlignment="1">
      <alignment horizontal="center" wrapText="1"/>
    </xf>
    <xf numFmtId="43" fontId="2" fillId="0" borderId="25" xfId="0" applyNumberFormat="1" applyFont="1" applyBorder="1" applyAlignment="1">
      <alignment horizontal="center" wrapText="1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justify" vertical="top" wrapText="1"/>
    </xf>
    <xf numFmtId="0" fontId="11" fillId="24" borderId="17" xfId="0" applyFont="1" applyFill="1" applyBorder="1" applyAlignment="1">
      <alignment horizontal="justify" vertical="top" wrapText="1"/>
    </xf>
    <xf numFmtId="43" fontId="2" fillId="24" borderId="17" xfId="0" applyNumberFormat="1" applyFont="1" applyFill="1" applyBorder="1" applyAlignment="1">
      <alignment horizontal="center" wrapText="1"/>
    </xf>
    <xf numFmtId="43" fontId="2" fillId="0" borderId="24" xfId="0" applyNumberFormat="1" applyFont="1" applyBorder="1" applyAlignment="1">
      <alignment/>
    </xf>
    <xf numFmtId="43" fontId="2" fillId="0" borderId="25" xfId="0" applyNumberFormat="1" applyFont="1" applyBorder="1" applyAlignment="1">
      <alignment/>
    </xf>
    <xf numFmtId="43" fontId="2" fillId="0" borderId="29" xfId="0" applyNumberFormat="1" applyFont="1" applyBorder="1" applyAlignment="1">
      <alignment/>
    </xf>
    <xf numFmtId="43" fontId="2" fillId="0" borderId="23" xfId="0" applyNumberFormat="1" applyFont="1" applyFill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43" fontId="2" fillId="24" borderId="2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43" fontId="2" fillId="0" borderId="24" xfId="0" applyNumberFormat="1" applyFont="1" applyFill="1" applyBorder="1" applyAlignment="1">
      <alignment horizontal="center"/>
    </xf>
    <xf numFmtId="43" fontId="31" fillId="0" borderId="24" xfId="0" applyNumberFormat="1" applyFont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31" fillId="0" borderId="22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43" fontId="2" fillId="0" borderId="30" xfId="0" applyNumberFormat="1" applyFont="1" applyBorder="1" applyAlignment="1">
      <alignment horizontal="center"/>
    </xf>
    <xf numFmtId="43" fontId="2" fillId="0" borderId="31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32" xfId="0" applyNumberFormat="1" applyFont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43" fontId="2" fillId="0" borderId="17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6" fillId="0" borderId="13" xfId="0" applyFont="1" applyFill="1" applyBorder="1" applyAlignment="1">
      <alignment horizontal="left" vertical="top" wrapText="1"/>
    </xf>
    <xf numFmtId="43" fontId="2" fillId="0" borderId="13" xfId="0" applyNumberFormat="1" applyFont="1" applyFill="1" applyBorder="1" applyAlignment="1">
      <alignment horizontal="center" wrapText="1"/>
    </xf>
    <xf numFmtId="43" fontId="2" fillId="0" borderId="27" xfId="0" applyNumberFormat="1" applyFont="1" applyFill="1" applyBorder="1" applyAlignment="1">
      <alignment horizont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33" xfId="0" applyNumberFormat="1" applyFont="1" applyBorder="1" applyAlignment="1">
      <alignment horizontal="center"/>
    </xf>
    <xf numFmtId="43" fontId="2" fillId="0" borderId="34" xfId="0" applyNumberFormat="1" applyFont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8" fillId="0" borderId="35" xfId="0" applyFont="1" applyBorder="1" applyAlignment="1">
      <alignment horizontal="center" vertical="center" wrapText="1"/>
    </xf>
    <xf numFmtId="43" fontId="2" fillId="0" borderId="26" xfId="0" applyNumberFormat="1" applyFont="1" applyBorder="1" applyAlignment="1">
      <alignment horizontal="center"/>
    </xf>
    <xf numFmtId="43" fontId="2" fillId="0" borderId="36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3" fontId="2" fillId="0" borderId="37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2" fillId="0" borderId="38" xfId="0" applyNumberFormat="1" applyFont="1" applyBorder="1" applyAlignment="1">
      <alignment horizontal="center"/>
    </xf>
    <xf numFmtId="43" fontId="2" fillId="24" borderId="38" xfId="0" applyNumberFormat="1" applyFont="1" applyFill="1" applyBorder="1" applyAlignment="1">
      <alignment horizontal="center"/>
    </xf>
    <xf numFmtId="43" fontId="2" fillId="24" borderId="33" xfId="0" applyNumberFormat="1" applyFont="1" applyFill="1" applyBorder="1" applyAlignment="1">
      <alignment horizontal="center"/>
    </xf>
    <xf numFmtId="43" fontId="2" fillId="24" borderId="34" xfId="0" applyNumberFormat="1" applyFont="1" applyFill="1" applyBorder="1" applyAlignment="1">
      <alignment horizontal="center"/>
    </xf>
    <xf numFmtId="43" fontId="2" fillId="24" borderId="27" xfId="0" applyNumberFormat="1" applyFont="1" applyFill="1" applyBorder="1" applyAlignment="1">
      <alignment horizontal="center"/>
    </xf>
    <xf numFmtId="43" fontId="2" fillId="24" borderId="22" xfId="0" applyNumberFormat="1" applyFont="1" applyFill="1" applyBorder="1" applyAlignment="1">
      <alignment horizontal="center"/>
    </xf>
    <xf numFmtId="43" fontId="2" fillId="24" borderId="37" xfId="0" applyNumberFormat="1" applyFont="1" applyFill="1" applyBorder="1" applyAlignment="1">
      <alignment horizontal="center"/>
    </xf>
    <xf numFmtId="43" fontId="2" fillId="0" borderId="39" xfId="0" applyNumberFormat="1" applyFont="1" applyBorder="1" applyAlignment="1">
      <alignment horizontal="center"/>
    </xf>
    <xf numFmtId="43" fontId="2" fillId="0" borderId="40" xfId="0" applyNumberFormat="1" applyFont="1" applyBorder="1" applyAlignment="1">
      <alignment horizontal="center"/>
    </xf>
    <xf numFmtId="43" fontId="2" fillId="0" borderId="41" xfId="0" applyNumberFormat="1" applyFont="1" applyBorder="1" applyAlignment="1">
      <alignment horizontal="center"/>
    </xf>
    <xf numFmtId="43" fontId="2" fillId="0" borderId="32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42" xfId="0" applyNumberFormat="1" applyFont="1" applyBorder="1" applyAlignment="1">
      <alignment horizontal="center"/>
    </xf>
    <xf numFmtId="43" fontId="2" fillId="0" borderId="43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44" xfId="0" applyNumberFormat="1" applyFont="1" applyBorder="1" applyAlignment="1">
      <alignment horizontal="center"/>
    </xf>
    <xf numFmtId="43" fontId="2" fillId="0" borderId="45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2" fillId="24" borderId="26" xfId="0" applyNumberFormat="1" applyFont="1" applyFill="1" applyBorder="1" applyAlignment="1">
      <alignment horizontal="center"/>
    </xf>
    <xf numFmtId="43" fontId="2" fillId="24" borderId="21" xfId="0" applyNumberFormat="1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43" fontId="2" fillId="24" borderId="44" xfId="0" applyNumberFormat="1" applyFont="1" applyFill="1" applyBorder="1" applyAlignment="1">
      <alignment horizontal="center"/>
    </xf>
    <xf numFmtId="43" fontId="2" fillId="24" borderId="19" xfId="0" applyNumberFormat="1" applyFont="1" applyFill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43" fontId="2" fillId="0" borderId="32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24" borderId="45" xfId="0" applyNumberFormat="1" applyFont="1" applyFill="1" applyBorder="1" applyAlignment="1">
      <alignment horizontal="center"/>
    </xf>
    <xf numFmtId="43" fontId="2" fillId="0" borderId="36" xfId="0" applyNumberFormat="1" applyFont="1" applyFill="1" applyBorder="1" applyAlignment="1">
      <alignment horizontal="center"/>
    </xf>
    <xf numFmtId="43" fontId="2" fillId="0" borderId="42" xfId="0" applyNumberFormat="1" applyFont="1" applyFill="1" applyBorder="1" applyAlignment="1">
      <alignment horizontal="center"/>
    </xf>
    <xf numFmtId="43" fontId="2" fillId="0" borderId="43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24" borderId="42" xfId="0" applyNumberFormat="1" applyFont="1" applyFill="1" applyBorder="1" applyAlignment="1">
      <alignment horizontal="center"/>
    </xf>
    <xf numFmtId="43" fontId="2" fillId="24" borderId="43" xfId="0" applyNumberFormat="1" applyFont="1" applyFill="1" applyBorder="1" applyAlignment="1">
      <alignment horizontal="center"/>
    </xf>
    <xf numFmtId="43" fontId="2" fillId="24" borderId="20" xfId="0" applyNumberFormat="1" applyFont="1" applyFill="1" applyBorder="1" applyAlignment="1">
      <alignment horizontal="center"/>
    </xf>
    <xf numFmtId="43" fontId="2" fillId="24" borderId="32" xfId="0" applyNumberFormat="1" applyFont="1" applyFill="1" applyBorder="1" applyAlignment="1">
      <alignment horizontal="center"/>
    </xf>
    <xf numFmtId="43" fontId="2" fillId="24" borderId="18" xfId="0" applyNumberFormat="1" applyFont="1" applyFill="1" applyBorder="1" applyAlignment="1">
      <alignment horizontal="center"/>
    </xf>
    <xf numFmtId="43" fontId="2" fillId="24" borderId="14" xfId="0" applyNumberFormat="1" applyFont="1" applyFill="1" applyBorder="1" applyAlignment="1">
      <alignment horizontal="center"/>
    </xf>
    <xf numFmtId="43" fontId="2" fillId="0" borderId="15" xfId="0" applyNumberFormat="1" applyFont="1" applyBorder="1" applyAlignment="1">
      <alignment horizontal="center" wrapText="1"/>
    </xf>
    <xf numFmtId="43" fontId="2" fillId="0" borderId="16" xfId="0" applyNumberFormat="1" applyFont="1" applyBorder="1" applyAlignment="1">
      <alignment horizontal="center" wrapText="1"/>
    </xf>
    <xf numFmtId="43" fontId="2" fillId="0" borderId="12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43" fontId="2" fillId="0" borderId="15" xfId="0" applyNumberFormat="1" applyFont="1" applyFill="1" applyBorder="1" applyAlignment="1">
      <alignment horizontal="center" wrapText="1"/>
    </xf>
    <xf numFmtId="43" fontId="2" fillId="0" borderId="12" xfId="0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24" borderId="15" xfId="0" applyFont="1" applyFill="1" applyBorder="1" applyAlignment="1">
      <alignment horizontal="justify" vertical="top" wrapText="1"/>
    </xf>
    <xf numFmtId="0" fontId="10" fillId="24" borderId="16" xfId="0" applyFont="1" applyFill="1" applyBorder="1" applyAlignment="1">
      <alignment horizontal="justify" vertical="top" wrapText="1"/>
    </xf>
    <xf numFmtId="0" fontId="10" fillId="24" borderId="12" xfId="0" applyFont="1" applyFill="1" applyBorder="1" applyAlignment="1">
      <alignment horizontal="justify" vertical="top" wrapText="1"/>
    </xf>
    <xf numFmtId="43" fontId="2" fillId="24" borderId="15" xfId="0" applyNumberFormat="1" applyFont="1" applyFill="1" applyBorder="1" applyAlignment="1">
      <alignment horizontal="center" wrapText="1"/>
    </xf>
    <xf numFmtId="43" fontId="2" fillId="24" borderId="16" xfId="0" applyNumberFormat="1" applyFont="1" applyFill="1" applyBorder="1" applyAlignment="1">
      <alignment horizontal="center" wrapText="1"/>
    </xf>
    <xf numFmtId="43" fontId="2" fillId="24" borderId="12" xfId="0" applyNumberFormat="1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justify" vertical="top" wrapText="1"/>
    </xf>
    <xf numFmtId="0" fontId="6" fillId="24" borderId="16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3" fontId="2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168" fontId="2" fillId="24" borderId="15" xfId="0" applyNumberFormat="1" applyFont="1" applyFill="1" applyBorder="1" applyAlignment="1">
      <alignment horizontal="center" wrapText="1"/>
    </xf>
    <xf numFmtId="168" fontId="2" fillId="24" borderId="16" xfId="0" applyNumberFormat="1" applyFont="1" applyFill="1" applyBorder="1" applyAlignment="1">
      <alignment horizontal="center" wrapText="1"/>
    </xf>
    <xf numFmtId="168" fontId="2" fillId="24" borderId="12" xfId="0" applyNumberFormat="1" applyFont="1" applyFill="1" applyBorder="1" applyAlignment="1">
      <alignment horizontal="center" wrapText="1"/>
    </xf>
    <xf numFmtId="0" fontId="10" fillId="24" borderId="15" xfId="0" applyFont="1" applyFill="1" applyBorder="1" applyAlignment="1">
      <alignment horizontal="left" vertical="top" wrapText="1"/>
    </xf>
    <xf numFmtId="0" fontId="10" fillId="24" borderId="16" xfId="0" applyFont="1" applyFill="1" applyBorder="1" applyAlignment="1">
      <alignment horizontal="left" vertical="top" wrapText="1"/>
    </xf>
    <xf numFmtId="0" fontId="11" fillId="24" borderId="15" xfId="0" applyFont="1" applyFill="1" applyBorder="1" applyAlignment="1">
      <alignment horizontal="justify" vertical="top" wrapText="1"/>
    </xf>
    <xf numFmtId="0" fontId="11" fillId="24" borderId="12" xfId="0" applyFont="1" applyFill="1" applyBorder="1" applyAlignment="1">
      <alignment horizontal="justify" vertical="top" wrapText="1"/>
    </xf>
    <xf numFmtId="43" fontId="2" fillId="24" borderId="3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24" borderId="12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1" fillId="24" borderId="16" xfId="0" applyFont="1" applyFill="1" applyBorder="1" applyAlignment="1">
      <alignment horizontal="justify" vertical="top" wrapText="1"/>
    </xf>
    <xf numFmtId="43" fontId="2" fillId="0" borderId="44" xfId="0" applyNumberFormat="1" applyFont="1" applyFill="1" applyBorder="1" applyAlignment="1">
      <alignment horizontal="center"/>
    </xf>
    <xf numFmtId="43" fontId="2" fillId="0" borderId="45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justify" vertical="top" wrapText="1"/>
    </xf>
    <xf numFmtId="49" fontId="6" fillId="0" borderId="16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3" fontId="2" fillId="0" borderId="39" xfId="0" applyNumberFormat="1" applyFont="1" applyFill="1" applyBorder="1" applyAlignment="1">
      <alignment/>
    </xf>
    <xf numFmtId="43" fontId="2" fillId="0" borderId="40" xfId="0" applyNumberFormat="1" applyFont="1" applyFill="1" applyBorder="1" applyAlignment="1">
      <alignment/>
    </xf>
    <xf numFmtId="43" fontId="2" fillId="0" borderId="41" xfId="0" applyNumberFormat="1" applyFont="1" applyFill="1" applyBorder="1" applyAlignment="1">
      <alignment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43" fontId="2" fillId="0" borderId="44" xfId="0" applyNumberFormat="1" applyFont="1" applyFill="1" applyBorder="1" applyAlignment="1">
      <alignment/>
    </xf>
    <xf numFmtId="43" fontId="2" fillId="0" borderId="45" xfId="0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43" fontId="2" fillId="0" borderId="32" xfId="0" applyNumberFormat="1" applyFont="1" applyFill="1" applyBorder="1" applyAlignment="1">
      <alignment/>
    </xf>
    <xf numFmtId="43" fontId="2" fillId="0" borderId="42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43" xfId="0" applyNumberFormat="1" applyFont="1" applyFill="1" applyBorder="1" applyAlignment="1">
      <alignment/>
    </xf>
    <xf numFmtId="43" fontId="2" fillId="0" borderId="43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39" xfId="0" applyNumberFormat="1" applyFont="1" applyFill="1" applyBorder="1" applyAlignment="1">
      <alignment horizontal="center"/>
    </xf>
    <xf numFmtId="43" fontId="2" fillId="0" borderId="40" xfId="0" applyNumberFormat="1" applyFont="1" applyFill="1" applyBorder="1" applyAlignment="1">
      <alignment horizontal="center"/>
    </xf>
    <xf numFmtId="43" fontId="2" fillId="0" borderId="41" xfId="0" applyNumberFormat="1" applyFont="1" applyFill="1" applyBorder="1" applyAlignment="1">
      <alignment horizontal="center"/>
    </xf>
    <xf numFmtId="43" fontId="2" fillId="0" borderId="23" xfId="0" applyNumberFormat="1" applyFont="1" applyFill="1" applyBorder="1" applyAlignment="1">
      <alignment/>
    </xf>
    <xf numFmtId="43" fontId="2" fillId="0" borderId="5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left" vertical="top" wrapText="1"/>
    </xf>
    <xf numFmtId="43" fontId="2" fillId="0" borderId="23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3" fontId="2" fillId="0" borderId="2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43" fontId="2" fillId="0" borderId="15" xfId="0" applyNumberFormat="1" applyFont="1" applyFill="1" applyBorder="1" applyAlignment="1">
      <alignment horizontal="center" wrapText="1"/>
    </xf>
    <xf numFmtId="43" fontId="2" fillId="0" borderId="44" xfId="0" applyNumberFormat="1" applyFont="1" applyFill="1" applyBorder="1" applyAlignment="1">
      <alignment horizontal="center"/>
    </xf>
    <xf numFmtId="43" fontId="2" fillId="0" borderId="32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3" fontId="2" fillId="0" borderId="3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  <xf numFmtId="43" fontId="2" fillId="0" borderId="16" xfId="0" applyNumberFormat="1" applyFont="1" applyFill="1" applyBorder="1" applyAlignment="1">
      <alignment horizontal="center" wrapText="1"/>
    </xf>
    <xf numFmtId="43" fontId="2" fillId="0" borderId="45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2" fillId="0" borderId="37" xfId="0" applyNumberFormat="1" applyFont="1" applyFill="1" applyBorder="1" applyAlignment="1">
      <alignment horizontal="center"/>
    </xf>
    <xf numFmtId="43" fontId="2" fillId="0" borderId="3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3" fontId="2" fillId="0" borderId="12" xfId="0" applyNumberFormat="1" applyFont="1" applyFill="1" applyBorder="1" applyAlignment="1">
      <alignment horizontal="center" wrapText="1"/>
    </xf>
    <xf numFmtId="43" fontId="2" fillId="0" borderId="19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34" xfId="0" applyNumberFormat="1" applyFont="1" applyFill="1" applyBorder="1" applyAlignment="1">
      <alignment horizontal="center"/>
    </xf>
    <xf numFmtId="43" fontId="2" fillId="0" borderId="42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36" xfId="0" applyNumberFormat="1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left" vertical="top" wrapText="1"/>
    </xf>
    <xf numFmtId="43" fontId="2" fillId="0" borderId="17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view="pageBreakPreview" zoomScale="60" zoomScaleNormal="75" workbookViewId="0" topLeftCell="A162">
      <selection activeCell="K171" sqref="K171:N171"/>
    </sheetView>
  </sheetViews>
  <sheetFormatPr defaultColWidth="9.00390625" defaultRowHeight="12.75"/>
  <cols>
    <col min="1" max="1" width="5.375" style="0" customWidth="1"/>
    <col min="2" max="2" width="28.75390625" style="0" customWidth="1"/>
    <col min="3" max="3" width="18.00390625" style="0" customWidth="1"/>
    <col min="4" max="4" width="16.625" style="1" customWidth="1"/>
    <col min="5" max="5" width="16.75390625" style="1" customWidth="1"/>
    <col min="6" max="6" width="17.25390625" style="1" customWidth="1"/>
    <col min="7" max="7" width="16.75390625" style="3" customWidth="1"/>
    <col min="8" max="8" width="16.625" style="3" customWidth="1"/>
    <col min="9" max="9" width="16.125" style="3" customWidth="1"/>
    <col min="10" max="10" width="16.00390625" style="3" customWidth="1"/>
    <col min="11" max="11" width="15.125" style="3" customWidth="1"/>
    <col min="12" max="12" width="16.125" style="3" customWidth="1"/>
    <col min="13" max="13" width="16.375" style="3" customWidth="1"/>
    <col min="14" max="14" width="16.00390625" style="3" customWidth="1"/>
    <col min="17" max="17" width="14.375" style="0" bestFit="1" customWidth="1"/>
  </cols>
  <sheetData>
    <row r="1" spans="2:14" ht="33.75" customHeight="1">
      <c r="B1" s="75" t="s">
        <v>159</v>
      </c>
      <c r="J1" s="84"/>
      <c r="K1" s="85"/>
      <c r="L1" s="85"/>
      <c r="M1" s="85"/>
      <c r="N1" s="85"/>
    </row>
    <row r="3" spans="1:14" ht="44.25" customHeight="1" thickBot="1">
      <c r="A3" s="86" t="s">
        <v>154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7.75" customHeight="1">
      <c r="A4" s="171" t="s">
        <v>35</v>
      </c>
      <c r="B4" s="171" t="s">
        <v>36</v>
      </c>
      <c r="C4" s="7" t="s">
        <v>119</v>
      </c>
      <c r="D4" s="193" t="s">
        <v>0</v>
      </c>
      <c r="E4" s="194"/>
      <c r="F4" s="194"/>
      <c r="G4" s="194"/>
      <c r="H4" s="194"/>
      <c r="I4" s="194"/>
      <c r="J4" s="194"/>
      <c r="K4" s="194"/>
      <c r="L4" s="194"/>
      <c r="M4" s="194"/>
      <c r="N4" s="195"/>
    </row>
    <row r="5" spans="1:16" ht="36.75" customHeight="1" thickBot="1">
      <c r="A5" s="172"/>
      <c r="B5" s="172"/>
      <c r="C5" s="8" t="s">
        <v>37</v>
      </c>
      <c r="D5" s="47" t="s">
        <v>62</v>
      </c>
      <c r="E5" s="48" t="s">
        <v>63</v>
      </c>
      <c r="F5" s="49" t="s">
        <v>64</v>
      </c>
      <c r="G5" s="36" t="s">
        <v>74</v>
      </c>
      <c r="H5" s="37" t="s">
        <v>75</v>
      </c>
      <c r="I5" s="38" t="s">
        <v>76</v>
      </c>
      <c r="J5" s="36" t="s">
        <v>77</v>
      </c>
      <c r="K5" s="37" t="s">
        <v>78</v>
      </c>
      <c r="L5" s="38" t="s">
        <v>79</v>
      </c>
      <c r="M5" s="36" t="s">
        <v>80</v>
      </c>
      <c r="N5" s="38" t="s">
        <v>81</v>
      </c>
      <c r="O5" s="2"/>
      <c r="P5" s="2"/>
    </row>
    <row r="6" spans="1:14" ht="27" customHeight="1" thickBot="1">
      <c r="A6" s="113" t="s">
        <v>82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86"/>
    </row>
    <row r="7" spans="1:14" ht="94.5" customHeight="1">
      <c r="A7" s="134" t="s">
        <v>89</v>
      </c>
      <c r="B7" s="144" t="s">
        <v>38</v>
      </c>
      <c r="C7" s="131">
        <v>178463.91</v>
      </c>
      <c r="D7" s="108"/>
      <c r="E7" s="103">
        <v>30000</v>
      </c>
      <c r="F7" s="105">
        <v>20000</v>
      </c>
      <c r="G7" s="87">
        <v>50000</v>
      </c>
      <c r="H7" s="90">
        <f>C7-E7-F7-G7</f>
        <v>78463.91</v>
      </c>
      <c r="I7" s="90"/>
      <c r="J7" s="90"/>
      <c r="K7" s="90"/>
      <c r="L7" s="90"/>
      <c r="M7" s="90"/>
      <c r="N7" s="93"/>
    </row>
    <row r="8" spans="1:14" ht="17.25" customHeight="1" thickBot="1">
      <c r="A8" s="136"/>
      <c r="B8" s="145"/>
      <c r="C8" s="133"/>
      <c r="D8" s="110"/>
      <c r="E8" s="104"/>
      <c r="F8" s="107"/>
      <c r="G8" s="89"/>
      <c r="H8" s="92"/>
      <c r="I8" s="92"/>
      <c r="J8" s="92"/>
      <c r="K8" s="92"/>
      <c r="L8" s="92"/>
      <c r="M8" s="92"/>
      <c r="N8" s="81"/>
    </row>
    <row r="9" spans="1:14" ht="96" customHeight="1">
      <c r="A9" s="158" t="s">
        <v>90</v>
      </c>
      <c r="B9" s="50" t="s">
        <v>39</v>
      </c>
      <c r="C9" s="142">
        <v>26196.98</v>
      </c>
      <c r="D9" s="108"/>
      <c r="E9" s="103"/>
      <c r="F9" s="105"/>
      <c r="G9" s="87"/>
      <c r="H9" s="90"/>
      <c r="I9" s="90"/>
      <c r="J9" s="90">
        <f>C9</f>
        <v>26196.98</v>
      </c>
      <c r="K9" s="90"/>
      <c r="L9" s="90"/>
      <c r="M9" s="90"/>
      <c r="N9" s="93"/>
    </row>
    <row r="10" spans="1:14" ht="38.25" thickBot="1">
      <c r="A10" s="156"/>
      <c r="B10" s="25" t="s">
        <v>40</v>
      </c>
      <c r="C10" s="143"/>
      <c r="D10" s="110"/>
      <c r="E10" s="104"/>
      <c r="F10" s="107"/>
      <c r="G10" s="89"/>
      <c r="H10" s="92"/>
      <c r="I10" s="92"/>
      <c r="J10" s="92"/>
      <c r="K10" s="92"/>
      <c r="L10" s="92"/>
      <c r="M10" s="92"/>
      <c r="N10" s="81"/>
    </row>
    <row r="11" spans="1:14" s="5" customFormat="1" ht="12.75">
      <c r="A11" s="152" t="s">
        <v>91</v>
      </c>
      <c r="B11" s="168" t="s">
        <v>49</v>
      </c>
      <c r="C11" s="149">
        <v>2526.5</v>
      </c>
      <c r="D11" s="115"/>
      <c r="E11" s="128">
        <v>2526.5</v>
      </c>
      <c r="F11" s="125"/>
      <c r="G11" s="111"/>
      <c r="H11" s="97"/>
      <c r="I11" s="97"/>
      <c r="J11" s="97"/>
      <c r="K11" s="97"/>
      <c r="L11" s="97"/>
      <c r="M11" s="97"/>
      <c r="N11" s="94"/>
    </row>
    <row r="12" spans="1:14" s="5" customFormat="1" ht="42" customHeight="1">
      <c r="A12" s="153"/>
      <c r="B12" s="182"/>
      <c r="C12" s="150"/>
      <c r="D12" s="120"/>
      <c r="E12" s="129"/>
      <c r="F12" s="126"/>
      <c r="G12" s="170"/>
      <c r="H12" s="99"/>
      <c r="I12" s="99"/>
      <c r="J12" s="99"/>
      <c r="K12" s="99"/>
      <c r="L12" s="99"/>
      <c r="M12" s="99"/>
      <c r="N12" s="95"/>
    </row>
    <row r="13" spans="1:14" s="5" customFormat="1" ht="9" customHeight="1" thickBot="1">
      <c r="A13" s="154"/>
      <c r="B13" s="169"/>
      <c r="C13" s="151"/>
      <c r="D13" s="116"/>
      <c r="E13" s="130"/>
      <c r="F13" s="127"/>
      <c r="G13" s="112"/>
      <c r="H13" s="98"/>
      <c r="I13" s="98"/>
      <c r="J13" s="98"/>
      <c r="K13" s="98"/>
      <c r="L13" s="98"/>
      <c r="M13" s="98"/>
      <c r="N13" s="96"/>
    </row>
    <row r="14" spans="1:14" s="5" customFormat="1" ht="31.5" customHeight="1">
      <c r="A14" s="152" t="s">
        <v>92</v>
      </c>
      <c r="B14" s="168" t="s">
        <v>50</v>
      </c>
      <c r="C14" s="149">
        <v>604</v>
      </c>
      <c r="D14" s="115"/>
      <c r="E14" s="128">
        <v>604</v>
      </c>
      <c r="F14" s="125"/>
      <c r="G14" s="111"/>
      <c r="H14" s="97"/>
      <c r="I14" s="97"/>
      <c r="J14" s="97"/>
      <c r="K14" s="97"/>
      <c r="L14" s="97"/>
      <c r="M14" s="97"/>
      <c r="N14" s="94"/>
    </row>
    <row r="15" spans="1:14" s="5" customFormat="1" ht="104.25" customHeight="1" thickBot="1">
      <c r="A15" s="154"/>
      <c r="B15" s="169"/>
      <c r="C15" s="151"/>
      <c r="D15" s="116"/>
      <c r="E15" s="130"/>
      <c r="F15" s="127"/>
      <c r="G15" s="112"/>
      <c r="H15" s="98"/>
      <c r="I15" s="98"/>
      <c r="J15" s="98"/>
      <c r="K15" s="98"/>
      <c r="L15" s="98"/>
      <c r="M15" s="98"/>
      <c r="N15" s="96"/>
    </row>
    <row r="16" spans="1:14" ht="44.25" customHeight="1">
      <c r="A16" s="134" t="s">
        <v>93</v>
      </c>
      <c r="B16" s="137" t="s">
        <v>51</v>
      </c>
      <c r="C16" s="131">
        <v>3470</v>
      </c>
      <c r="D16" s="108"/>
      <c r="E16" s="103"/>
      <c r="F16" s="105">
        <v>3470</v>
      </c>
      <c r="G16" s="87"/>
      <c r="H16" s="90"/>
      <c r="I16" s="90"/>
      <c r="J16" s="90"/>
      <c r="K16" s="90"/>
      <c r="L16" s="90"/>
      <c r="M16" s="90"/>
      <c r="N16" s="93"/>
    </row>
    <row r="17" spans="1:14" ht="50.25" customHeight="1">
      <c r="A17" s="135"/>
      <c r="B17" s="138"/>
      <c r="C17" s="132"/>
      <c r="D17" s="109"/>
      <c r="E17" s="117"/>
      <c r="F17" s="106"/>
      <c r="G17" s="88"/>
      <c r="H17" s="91"/>
      <c r="I17" s="91"/>
      <c r="J17" s="91"/>
      <c r="K17" s="91"/>
      <c r="L17" s="91"/>
      <c r="M17" s="91"/>
      <c r="N17" s="80"/>
    </row>
    <row r="18" spans="1:14" ht="36" customHeight="1" thickBot="1">
      <c r="A18" s="136"/>
      <c r="B18" s="139"/>
      <c r="C18" s="133"/>
      <c r="D18" s="110"/>
      <c r="E18" s="104"/>
      <c r="F18" s="107"/>
      <c r="G18" s="89"/>
      <c r="H18" s="92"/>
      <c r="I18" s="92"/>
      <c r="J18" s="92"/>
      <c r="K18" s="92"/>
      <c r="L18" s="92"/>
      <c r="M18" s="92"/>
      <c r="N18" s="81"/>
    </row>
    <row r="19" spans="1:14" ht="37.5" customHeight="1">
      <c r="A19" s="134" t="s">
        <v>94</v>
      </c>
      <c r="B19" s="137" t="s">
        <v>52</v>
      </c>
      <c r="C19" s="131">
        <v>4900</v>
      </c>
      <c r="D19" s="183">
        <f>4900-150</f>
        <v>4750</v>
      </c>
      <c r="E19" s="118"/>
      <c r="F19" s="122"/>
      <c r="G19" s="87"/>
      <c r="H19" s="90"/>
      <c r="I19" s="90"/>
      <c r="J19" s="90"/>
      <c r="K19" s="90"/>
      <c r="L19" s="90"/>
      <c r="M19" s="90"/>
      <c r="N19" s="93"/>
    </row>
    <row r="20" spans="1:14" ht="12.75">
      <c r="A20" s="135"/>
      <c r="B20" s="138"/>
      <c r="C20" s="132"/>
      <c r="D20" s="184"/>
      <c r="E20" s="157"/>
      <c r="F20" s="123"/>
      <c r="G20" s="88"/>
      <c r="H20" s="91"/>
      <c r="I20" s="91"/>
      <c r="J20" s="91"/>
      <c r="K20" s="91"/>
      <c r="L20" s="91"/>
      <c r="M20" s="91"/>
      <c r="N20" s="80"/>
    </row>
    <row r="21" spans="1:14" ht="79.5" customHeight="1" thickBot="1">
      <c r="A21" s="136"/>
      <c r="B21" s="139"/>
      <c r="C21" s="133"/>
      <c r="D21" s="185"/>
      <c r="E21" s="119"/>
      <c r="F21" s="124"/>
      <c r="G21" s="89"/>
      <c r="H21" s="92"/>
      <c r="I21" s="92"/>
      <c r="J21" s="92"/>
      <c r="K21" s="92"/>
      <c r="L21" s="92"/>
      <c r="M21" s="92"/>
      <c r="N21" s="81"/>
    </row>
    <row r="22" spans="1:14" ht="37.5" customHeight="1">
      <c r="A22" s="134" t="s">
        <v>95</v>
      </c>
      <c r="B22" s="137" t="s">
        <v>151</v>
      </c>
      <c r="C22" s="131">
        <v>1000</v>
      </c>
      <c r="D22" s="205">
        <v>1000</v>
      </c>
      <c r="E22" s="118"/>
      <c r="F22" s="122"/>
      <c r="G22" s="87"/>
      <c r="H22" s="90"/>
      <c r="I22" s="90"/>
      <c r="J22" s="90"/>
      <c r="K22" s="90"/>
      <c r="L22" s="90"/>
      <c r="M22" s="90"/>
      <c r="N22" s="93"/>
    </row>
    <row r="23" spans="1:14" ht="12.75" customHeight="1">
      <c r="A23" s="135"/>
      <c r="B23" s="138"/>
      <c r="C23" s="132"/>
      <c r="D23" s="206"/>
      <c r="E23" s="157"/>
      <c r="F23" s="123"/>
      <c r="G23" s="88"/>
      <c r="H23" s="91"/>
      <c r="I23" s="91"/>
      <c r="J23" s="91"/>
      <c r="K23" s="91"/>
      <c r="L23" s="91"/>
      <c r="M23" s="91"/>
      <c r="N23" s="80"/>
    </row>
    <row r="24" spans="1:14" ht="80.25" customHeight="1" thickBot="1">
      <c r="A24" s="136"/>
      <c r="B24" s="139"/>
      <c r="C24" s="133"/>
      <c r="D24" s="207"/>
      <c r="E24" s="119"/>
      <c r="F24" s="124"/>
      <c r="G24" s="89"/>
      <c r="H24" s="92"/>
      <c r="I24" s="92"/>
      <c r="J24" s="92"/>
      <c r="K24" s="92"/>
      <c r="L24" s="92"/>
      <c r="M24" s="92"/>
      <c r="N24" s="81"/>
    </row>
    <row r="25" spans="1:14" ht="70.5" customHeight="1">
      <c r="A25" s="134" t="s">
        <v>96</v>
      </c>
      <c r="B25" s="137" t="s">
        <v>56</v>
      </c>
      <c r="C25" s="131">
        <v>507000</v>
      </c>
      <c r="D25" s="196">
        <v>3700</v>
      </c>
      <c r="E25" s="199"/>
      <c r="F25" s="200"/>
      <c r="G25" s="87">
        <v>173388</v>
      </c>
      <c r="H25" s="90"/>
      <c r="I25" s="90"/>
      <c r="J25" s="90"/>
      <c r="K25" s="90"/>
      <c r="L25" s="90"/>
      <c r="M25" s="90"/>
      <c r="N25" s="93"/>
    </row>
    <row r="26" spans="1:14" ht="69" customHeight="1">
      <c r="A26" s="135"/>
      <c r="B26" s="138"/>
      <c r="C26" s="132"/>
      <c r="D26" s="197">
        <v>1112</v>
      </c>
      <c r="E26" s="201">
        <v>7250</v>
      </c>
      <c r="F26" s="202">
        <v>7250</v>
      </c>
      <c r="G26" s="88"/>
      <c r="H26" s="91"/>
      <c r="I26" s="91"/>
      <c r="J26" s="91"/>
      <c r="K26" s="91"/>
      <c r="L26" s="91"/>
      <c r="M26" s="91"/>
      <c r="N26" s="80"/>
    </row>
    <row r="27" spans="1:14" ht="12.75">
      <c r="A27" s="135"/>
      <c r="B27" s="138"/>
      <c r="C27" s="132"/>
      <c r="D27" s="184">
        <v>98000</v>
      </c>
      <c r="E27" s="157">
        <v>110000</v>
      </c>
      <c r="F27" s="203">
        <v>110000</v>
      </c>
      <c r="G27" s="88"/>
      <c r="H27" s="91"/>
      <c r="I27" s="91"/>
      <c r="J27" s="91"/>
      <c r="K27" s="91"/>
      <c r="L27" s="91"/>
      <c r="M27" s="91"/>
      <c r="N27" s="80"/>
    </row>
    <row r="28" spans="1:14" ht="54.75" customHeight="1" thickBot="1">
      <c r="A28" s="135"/>
      <c r="B28" s="138"/>
      <c r="C28" s="132"/>
      <c r="D28" s="184"/>
      <c r="E28" s="157"/>
      <c r="F28" s="203"/>
      <c r="G28" s="88"/>
      <c r="H28" s="91"/>
      <c r="I28" s="91"/>
      <c r="J28" s="91"/>
      <c r="K28" s="91"/>
      <c r="L28" s="91"/>
      <c r="M28" s="91"/>
      <c r="N28" s="80"/>
    </row>
    <row r="29" spans="1:14" ht="13.5" hidden="1" thickBot="1">
      <c r="A29" s="135"/>
      <c r="B29" s="138"/>
      <c r="C29" s="132"/>
      <c r="D29" s="184"/>
      <c r="E29" s="157"/>
      <c r="F29" s="203"/>
      <c r="G29" s="88"/>
      <c r="H29" s="91"/>
      <c r="I29" s="91"/>
      <c r="J29" s="91"/>
      <c r="K29" s="91"/>
      <c r="L29" s="91"/>
      <c r="M29" s="91"/>
      <c r="N29" s="80"/>
    </row>
    <row r="30" spans="1:14" ht="13.5" hidden="1" thickBot="1">
      <c r="A30" s="135"/>
      <c r="B30" s="138"/>
      <c r="C30" s="132"/>
      <c r="D30" s="184"/>
      <c r="E30" s="157"/>
      <c r="F30" s="203"/>
      <c r="G30" s="88"/>
      <c r="H30" s="91"/>
      <c r="I30" s="91"/>
      <c r="J30" s="91"/>
      <c r="K30" s="91"/>
      <c r="L30" s="91"/>
      <c r="M30" s="91"/>
      <c r="N30" s="80"/>
    </row>
    <row r="31" spans="1:14" ht="15.75" customHeight="1" hidden="1" thickBot="1">
      <c r="A31" s="136"/>
      <c r="B31" s="139"/>
      <c r="C31" s="133"/>
      <c r="D31" s="185"/>
      <c r="E31" s="119"/>
      <c r="F31" s="204"/>
      <c r="G31" s="89"/>
      <c r="H31" s="92"/>
      <c r="I31" s="92"/>
      <c r="J31" s="92"/>
      <c r="K31" s="92"/>
      <c r="L31" s="92"/>
      <c r="M31" s="92"/>
      <c r="N31" s="81"/>
    </row>
    <row r="32" spans="1:14" ht="47.25" customHeight="1">
      <c r="A32" s="134" t="s">
        <v>97</v>
      </c>
      <c r="B32" s="174" t="s">
        <v>61</v>
      </c>
      <c r="C32" s="131">
        <v>165000</v>
      </c>
      <c r="D32" s="108"/>
      <c r="E32" s="103"/>
      <c r="F32" s="105"/>
      <c r="G32" s="87"/>
      <c r="H32" s="100">
        <v>50000</v>
      </c>
      <c r="I32" s="90">
        <v>50000</v>
      </c>
      <c r="J32" s="90">
        <v>65000</v>
      </c>
      <c r="K32" s="90"/>
      <c r="L32" s="90"/>
      <c r="M32" s="90"/>
      <c r="N32" s="93"/>
    </row>
    <row r="33" spans="1:14" ht="25.5" customHeight="1">
      <c r="A33" s="135"/>
      <c r="B33" s="175"/>
      <c r="C33" s="132"/>
      <c r="D33" s="109"/>
      <c r="E33" s="117"/>
      <c r="F33" s="106"/>
      <c r="G33" s="88"/>
      <c r="H33" s="101"/>
      <c r="I33" s="91"/>
      <c r="J33" s="91"/>
      <c r="K33" s="91"/>
      <c r="L33" s="91"/>
      <c r="M33" s="91"/>
      <c r="N33" s="80"/>
    </row>
    <row r="34" spans="1:14" ht="41.25" customHeight="1" thickBot="1">
      <c r="A34" s="136"/>
      <c r="B34" s="176"/>
      <c r="C34" s="133"/>
      <c r="D34" s="110"/>
      <c r="E34" s="104"/>
      <c r="F34" s="107"/>
      <c r="G34" s="89"/>
      <c r="H34" s="102"/>
      <c r="I34" s="92"/>
      <c r="J34" s="92"/>
      <c r="K34" s="92"/>
      <c r="L34" s="92"/>
      <c r="M34" s="92"/>
      <c r="N34" s="81"/>
    </row>
    <row r="35" spans="1:14" ht="50.25" customHeight="1">
      <c r="A35" s="158" t="s">
        <v>98</v>
      </c>
      <c r="B35" s="137" t="s">
        <v>120</v>
      </c>
      <c r="C35" s="131">
        <v>5136.3</v>
      </c>
      <c r="D35" s="108"/>
      <c r="E35" s="103"/>
      <c r="F35" s="105">
        <v>400</v>
      </c>
      <c r="G35" s="82">
        <v>2500</v>
      </c>
      <c r="H35" s="78">
        <v>2236.3</v>
      </c>
      <c r="I35" s="90"/>
      <c r="J35" s="90"/>
      <c r="K35" s="90"/>
      <c r="L35" s="90"/>
      <c r="M35" s="90"/>
      <c r="N35" s="93"/>
    </row>
    <row r="36" spans="1:14" ht="144.75" customHeight="1" thickBot="1">
      <c r="A36" s="156"/>
      <c r="B36" s="139"/>
      <c r="C36" s="133"/>
      <c r="D36" s="110"/>
      <c r="E36" s="104"/>
      <c r="F36" s="107"/>
      <c r="G36" s="83"/>
      <c r="H36" s="79"/>
      <c r="I36" s="92"/>
      <c r="J36" s="92"/>
      <c r="K36" s="92"/>
      <c r="L36" s="92"/>
      <c r="M36" s="92"/>
      <c r="N36" s="81"/>
    </row>
    <row r="37" spans="1:14" ht="21" customHeight="1">
      <c r="A37" s="158" t="s">
        <v>99</v>
      </c>
      <c r="B37" s="137" t="s">
        <v>121</v>
      </c>
      <c r="C37" s="131">
        <v>144829.3</v>
      </c>
      <c r="D37" s="183">
        <v>1000</v>
      </c>
      <c r="E37" s="103">
        <f>40829.3-1000</f>
        <v>39829.3</v>
      </c>
      <c r="F37" s="122">
        <v>32000</v>
      </c>
      <c r="G37" s="82">
        <v>40000</v>
      </c>
      <c r="H37" s="90">
        <v>32000</v>
      </c>
      <c r="I37" s="90"/>
      <c r="J37" s="90"/>
      <c r="K37" s="90"/>
      <c r="L37" s="90"/>
      <c r="M37" s="90"/>
      <c r="N37" s="93"/>
    </row>
    <row r="38" spans="1:14" ht="12.75">
      <c r="A38" s="155"/>
      <c r="B38" s="138"/>
      <c r="C38" s="132"/>
      <c r="D38" s="184"/>
      <c r="E38" s="117"/>
      <c r="F38" s="123"/>
      <c r="G38" s="121"/>
      <c r="H38" s="91"/>
      <c r="I38" s="91"/>
      <c r="J38" s="91"/>
      <c r="K38" s="91"/>
      <c r="L38" s="91"/>
      <c r="M38" s="91"/>
      <c r="N38" s="80"/>
    </row>
    <row r="39" spans="1:14" ht="134.25" customHeight="1" thickBot="1">
      <c r="A39" s="156"/>
      <c r="B39" s="139"/>
      <c r="C39" s="133"/>
      <c r="D39" s="185"/>
      <c r="E39" s="104"/>
      <c r="F39" s="124"/>
      <c r="G39" s="83"/>
      <c r="H39" s="92"/>
      <c r="I39" s="92"/>
      <c r="J39" s="92"/>
      <c r="K39" s="92"/>
      <c r="L39" s="92"/>
      <c r="M39" s="92"/>
      <c r="N39" s="81"/>
    </row>
    <row r="40" spans="1:14" ht="59.25" customHeight="1" thickBot="1">
      <c r="A40" s="19" t="s">
        <v>100</v>
      </c>
      <c r="B40" s="51" t="s">
        <v>150</v>
      </c>
      <c r="C40" s="52">
        <v>10500</v>
      </c>
      <c r="D40" s="208">
        <v>500</v>
      </c>
      <c r="E40" s="53">
        <v>10000</v>
      </c>
      <c r="F40" s="54"/>
      <c r="G40" s="55"/>
      <c r="H40" s="53"/>
      <c r="I40" s="53"/>
      <c r="J40" s="53"/>
      <c r="K40" s="53"/>
      <c r="L40" s="53"/>
      <c r="M40" s="53"/>
      <c r="N40" s="54"/>
    </row>
    <row r="41" spans="1:14" ht="25.5" customHeight="1">
      <c r="A41" s="152" t="s">
        <v>101</v>
      </c>
      <c r="B41" s="166" t="s">
        <v>65</v>
      </c>
      <c r="C41" s="163">
        <v>1497.428</v>
      </c>
      <c r="D41" s="205"/>
      <c r="E41" s="103"/>
      <c r="F41" s="105"/>
      <c r="G41" s="87"/>
      <c r="H41" s="90"/>
      <c r="I41" s="90"/>
      <c r="J41" s="90"/>
      <c r="K41" s="90"/>
      <c r="L41" s="90"/>
      <c r="M41" s="90"/>
      <c r="N41" s="93"/>
    </row>
    <row r="42" spans="1:14" ht="24" customHeight="1">
      <c r="A42" s="153"/>
      <c r="B42" s="167"/>
      <c r="C42" s="164"/>
      <c r="D42" s="206"/>
      <c r="E42" s="117"/>
      <c r="F42" s="106"/>
      <c r="G42" s="88"/>
      <c r="H42" s="91"/>
      <c r="I42" s="91"/>
      <c r="J42" s="91"/>
      <c r="K42" s="91"/>
      <c r="L42" s="91"/>
      <c r="M42" s="91"/>
      <c r="N42" s="80"/>
    </row>
    <row r="43" spans="1:14" ht="124.5" customHeight="1">
      <c r="A43" s="153"/>
      <c r="B43" s="167"/>
      <c r="C43" s="164"/>
      <c r="D43" s="209"/>
      <c r="E43" s="117"/>
      <c r="F43" s="106"/>
      <c r="G43" s="88"/>
      <c r="H43" s="91"/>
      <c r="I43" s="91"/>
      <c r="J43" s="91"/>
      <c r="K43" s="91"/>
      <c r="L43" s="91"/>
      <c r="M43" s="91"/>
      <c r="N43" s="80"/>
    </row>
    <row r="44" spans="1:14" ht="18.75">
      <c r="A44" s="153"/>
      <c r="B44" s="26" t="s">
        <v>66</v>
      </c>
      <c r="C44" s="164"/>
      <c r="D44" s="197">
        <v>800</v>
      </c>
      <c r="E44" s="117"/>
      <c r="F44" s="106"/>
      <c r="G44" s="88"/>
      <c r="H44" s="91"/>
      <c r="I44" s="91"/>
      <c r="J44" s="91"/>
      <c r="K44" s="91"/>
      <c r="L44" s="91"/>
      <c r="M44" s="91"/>
      <c r="N44" s="80"/>
    </row>
    <row r="45" spans="1:14" ht="19.5" thickBot="1">
      <c r="A45" s="154"/>
      <c r="B45" s="27" t="s">
        <v>67</v>
      </c>
      <c r="C45" s="165"/>
      <c r="D45" s="198">
        <v>697.428</v>
      </c>
      <c r="E45" s="104"/>
      <c r="F45" s="107"/>
      <c r="G45" s="89"/>
      <c r="H45" s="92"/>
      <c r="I45" s="92"/>
      <c r="J45" s="92"/>
      <c r="K45" s="92"/>
      <c r="L45" s="92"/>
      <c r="M45" s="92"/>
      <c r="N45" s="81"/>
    </row>
    <row r="46" spans="1:14" ht="150">
      <c r="A46" s="152" t="s">
        <v>102</v>
      </c>
      <c r="B46" s="28" t="s">
        <v>68</v>
      </c>
      <c r="C46" s="163">
        <v>802.572</v>
      </c>
      <c r="D46" s="183">
        <v>802.572</v>
      </c>
      <c r="E46" s="103"/>
      <c r="F46" s="105"/>
      <c r="G46" s="87"/>
      <c r="H46" s="90"/>
      <c r="I46" s="90"/>
      <c r="J46" s="90"/>
      <c r="K46" s="90"/>
      <c r="L46" s="90"/>
      <c r="M46" s="90"/>
      <c r="N46" s="93"/>
    </row>
    <row r="47" spans="1:14" ht="19.5" thickBot="1">
      <c r="A47" s="154"/>
      <c r="B47" s="27" t="s">
        <v>66</v>
      </c>
      <c r="C47" s="165"/>
      <c r="D47" s="185"/>
      <c r="E47" s="104"/>
      <c r="F47" s="107"/>
      <c r="G47" s="89"/>
      <c r="H47" s="92"/>
      <c r="I47" s="92"/>
      <c r="J47" s="92"/>
      <c r="K47" s="92"/>
      <c r="L47" s="92"/>
      <c r="M47" s="92"/>
      <c r="N47" s="81"/>
    </row>
    <row r="48" spans="1:14" ht="48" customHeight="1">
      <c r="A48" s="152" t="s">
        <v>103</v>
      </c>
      <c r="B48" s="146" t="s">
        <v>69</v>
      </c>
      <c r="C48" s="149">
        <v>11400</v>
      </c>
      <c r="D48" s="183">
        <v>11400</v>
      </c>
      <c r="E48" s="103"/>
      <c r="F48" s="105"/>
      <c r="G48" s="87"/>
      <c r="H48" s="90"/>
      <c r="I48" s="90"/>
      <c r="J48" s="90"/>
      <c r="K48" s="90"/>
      <c r="L48" s="90"/>
      <c r="M48" s="90"/>
      <c r="N48" s="93"/>
    </row>
    <row r="49" spans="1:14" ht="34.5" customHeight="1">
      <c r="A49" s="153"/>
      <c r="B49" s="147"/>
      <c r="C49" s="150"/>
      <c r="D49" s="184"/>
      <c r="E49" s="117"/>
      <c r="F49" s="106"/>
      <c r="G49" s="88"/>
      <c r="H49" s="91"/>
      <c r="I49" s="91"/>
      <c r="J49" s="91"/>
      <c r="K49" s="91"/>
      <c r="L49" s="91"/>
      <c r="M49" s="91"/>
      <c r="N49" s="80"/>
    </row>
    <row r="50" spans="1:14" ht="71.25" customHeight="1" thickBot="1">
      <c r="A50" s="154"/>
      <c r="B50" s="148"/>
      <c r="C50" s="151"/>
      <c r="D50" s="185"/>
      <c r="E50" s="104"/>
      <c r="F50" s="107"/>
      <c r="G50" s="89"/>
      <c r="H50" s="92"/>
      <c r="I50" s="92"/>
      <c r="J50" s="92"/>
      <c r="K50" s="92"/>
      <c r="L50" s="92"/>
      <c r="M50" s="92"/>
      <c r="N50" s="81"/>
    </row>
    <row r="51" spans="1:14" ht="27" customHeight="1">
      <c r="A51" s="152" t="s">
        <v>104</v>
      </c>
      <c r="B51" s="166" t="s">
        <v>70</v>
      </c>
      <c r="C51" s="149">
        <v>7000</v>
      </c>
      <c r="D51" s="183">
        <v>7000</v>
      </c>
      <c r="E51" s="103"/>
      <c r="F51" s="105"/>
      <c r="G51" s="87"/>
      <c r="H51" s="90"/>
      <c r="I51" s="90"/>
      <c r="J51" s="90"/>
      <c r="K51" s="90"/>
      <c r="L51" s="90"/>
      <c r="M51" s="90"/>
      <c r="N51" s="93"/>
    </row>
    <row r="52" spans="1:14" ht="108" customHeight="1" thickBot="1">
      <c r="A52" s="154"/>
      <c r="B52" s="173"/>
      <c r="C52" s="151"/>
      <c r="D52" s="185"/>
      <c r="E52" s="104"/>
      <c r="F52" s="107"/>
      <c r="G52" s="89"/>
      <c r="H52" s="92"/>
      <c r="I52" s="92"/>
      <c r="J52" s="92"/>
      <c r="K52" s="92"/>
      <c r="L52" s="92"/>
      <c r="M52" s="92"/>
      <c r="N52" s="81"/>
    </row>
    <row r="53" spans="1:14" ht="99" customHeight="1" thickBot="1">
      <c r="A53" s="12" t="s">
        <v>105</v>
      </c>
      <c r="B53" s="29" t="s">
        <v>85</v>
      </c>
      <c r="C53" s="14">
        <v>24610.8</v>
      </c>
      <c r="D53" s="56"/>
      <c r="E53" s="57">
        <v>789.43</v>
      </c>
      <c r="F53" s="58">
        <v>23821.37</v>
      </c>
      <c r="G53" s="59"/>
      <c r="H53" s="57"/>
      <c r="I53" s="57"/>
      <c r="J53" s="57"/>
      <c r="K53" s="57"/>
      <c r="L53" s="57"/>
      <c r="M53" s="57"/>
      <c r="N53" s="58"/>
    </row>
    <row r="54" spans="1:14" ht="101.25" customHeight="1" thickBot="1">
      <c r="A54" s="12" t="s">
        <v>106</v>
      </c>
      <c r="B54" s="29" t="s">
        <v>86</v>
      </c>
      <c r="C54" s="15">
        <v>1627.05</v>
      </c>
      <c r="D54" s="56"/>
      <c r="E54" s="57">
        <f>C54</f>
        <v>1627.05</v>
      </c>
      <c r="F54" s="58"/>
      <c r="G54" s="59"/>
      <c r="H54" s="57"/>
      <c r="I54" s="57"/>
      <c r="J54" s="57"/>
      <c r="K54" s="57"/>
      <c r="L54" s="57"/>
      <c r="M54" s="57"/>
      <c r="N54" s="58"/>
    </row>
    <row r="55" spans="1:14" ht="78.75" customHeight="1" thickBot="1">
      <c r="A55" s="12" t="s">
        <v>107</v>
      </c>
      <c r="B55" s="29" t="s">
        <v>155</v>
      </c>
      <c r="C55" s="15">
        <v>44238.9</v>
      </c>
      <c r="D55" s="56"/>
      <c r="E55" s="57">
        <v>1000</v>
      </c>
      <c r="F55" s="58">
        <v>21700</v>
      </c>
      <c r="G55" s="59">
        <v>21538.9</v>
      </c>
      <c r="H55" s="57"/>
      <c r="I55" s="57"/>
      <c r="J55" s="57"/>
      <c r="K55" s="57"/>
      <c r="L55" s="57"/>
      <c r="M55" s="57"/>
      <c r="N55" s="58"/>
    </row>
    <row r="56" spans="1:14" ht="99" customHeight="1" thickBot="1">
      <c r="A56" s="12" t="s">
        <v>108</v>
      </c>
      <c r="B56" s="29" t="s">
        <v>148</v>
      </c>
      <c r="C56" s="15">
        <v>1876.8</v>
      </c>
      <c r="D56" s="60"/>
      <c r="E56" s="57">
        <v>1876.8</v>
      </c>
      <c r="F56" s="58"/>
      <c r="G56" s="59"/>
      <c r="H56" s="57"/>
      <c r="I56" s="57"/>
      <c r="J56" s="57"/>
      <c r="K56" s="57"/>
      <c r="L56" s="57"/>
      <c r="M56" s="57"/>
      <c r="N56" s="58"/>
    </row>
    <row r="57" spans="1:14" ht="137.25" customHeight="1" thickBot="1">
      <c r="A57" s="12" t="s">
        <v>109</v>
      </c>
      <c r="B57" s="29" t="s">
        <v>87</v>
      </c>
      <c r="C57" s="15">
        <v>1151.1</v>
      </c>
      <c r="D57" s="56"/>
      <c r="E57" s="57">
        <f>C57</f>
        <v>1151.1</v>
      </c>
      <c r="F57" s="58">
        <f>C57-E57</f>
        <v>0</v>
      </c>
      <c r="G57" s="59"/>
      <c r="H57" s="57"/>
      <c r="I57" s="57"/>
      <c r="J57" s="57"/>
      <c r="K57" s="57"/>
      <c r="L57" s="57"/>
      <c r="M57" s="57"/>
      <c r="N57" s="58"/>
    </row>
    <row r="58" spans="1:14" ht="137.25" customHeight="1" thickBot="1">
      <c r="A58" s="12" t="s">
        <v>110</v>
      </c>
      <c r="B58" s="29" t="s">
        <v>88</v>
      </c>
      <c r="C58" s="15">
        <v>63001.9</v>
      </c>
      <c r="D58" s="56"/>
      <c r="E58" s="57">
        <v>870</v>
      </c>
      <c r="F58" s="58">
        <v>20000</v>
      </c>
      <c r="G58" s="59">
        <f>C58-F58-E58</f>
        <v>42131.9</v>
      </c>
      <c r="H58" s="57"/>
      <c r="I58" s="57"/>
      <c r="J58" s="57"/>
      <c r="K58" s="57"/>
      <c r="L58" s="57"/>
      <c r="M58" s="57"/>
      <c r="N58" s="58"/>
    </row>
    <row r="59" spans="1:14" ht="99" customHeight="1" thickBot="1">
      <c r="A59" s="12" t="s">
        <v>111</v>
      </c>
      <c r="B59" s="29" t="s">
        <v>18</v>
      </c>
      <c r="C59" s="15">
        <v>1630</v>
      </c>
      <c r="D59" s="60"/>
      <c r="E59" s="57">
        <v>293.1</v>
      </c>
      <c r="F59" s="58">
        <f>C59-E59</f>
        <v>1336.9</v>
      </c>
      <c r="G59" s="59"/>
      <c r="H59" s="57"/>
      <c r="I59" s="57"/>
      <c r="J59" s="57"/>
      <c r="K59" s="57"/>
      <c r="L59" s="57"/>
      <c r="M59" s="57"/>
      <c r="N59" s="58"/>
    </row>
    <row r="60" spans="1:14" ht="154.5" customHeight="1" thickBot="1">
      <c r="A60" s="12" t="s">
        <v>112</v>
      </c>
      <c r="B60" s="29" t="s">
        <v>19</v>
      </c>
      <c r="C60" s="15">
        <v>1262.5</v>
      </c>
      <c r="D60" s="56"/>
      <c r="E60" s="57">
        <v>300</v>
      </c>
      <c r="F60" s="58">
        <f>C60-E60</f>
        <v>962.5</v>
      </c>
      <c r="G60" s="59"/>
      <c r="H60" s="57"/>
      <c r="I60" s="57"/>
      <c r="J60" s="57"/>
      <c r="K60" s="57"/>
      <c r="L60" s="57"/>
      <c r="M60" s="57"/>
      <c r="N60" s="58"/>
    </row>
    <row r="61" spans="1:14" ht="62.25" customHeight="1" thickBot="1">
      <c r="A61" s="12" t="s">
        <v>113</v>
      </c>
      <c r="B61" s="29" t="s">
        <v>21</v>
      </c>
      <c r="C61" s="15">
        <v>12636.11</v>
      </c>
      <c r="D61" s="56"/>
      <c r="E61" s="57">
        <v>1000</v>
      </c>
      <c r="F61" s="58">
        <v>5000</v>
      </c>
      <c r="G61" s="59">
        <f>C61-E61-F61</f>
        <v>6636.110000000001</v>
      </c>
      <c r="H61" s="57"/>
      <c r="I61" s="57"/>
      <c r="J61" s="57"/>
      <c r="K61" s="57"/>
      <c r="L61" s="57"/>
      <c r="M61" s="57"/>
      <c r="N61" s="58"/>
    </row>
    <row r="62" spans="1:14" ht="134.25" customHeight="1" thickBot="1">
      <c r="A62" s="9" t="s">
        <v>114</v>
      </c>
      <c r="B62" s="61" t="s">
        <v>22</v>
      </c>
      <c r="C62" s="11">
        <v>6711</v>
      </c>
      <c r="D62" s="56"/>
      <c r="E62" s="57"/>
      <c r="F62" s="58"/>
      <c r="G62" s="59"/>
      <c r="H62" s="62">
        <v>3500</v>
      </c>
      <c r="I62" s="62">
        <v>3211</v>
      </c>
      <c r="J62" s="57"/>
      <c r="K62" s="57"/>
      <c r="L62" s="57"/>
      <c r="M62" s="57"/>
      <c r="N62" s="58"/>
    </row>
    <row r="63" spans="1:14" ht="137.25" customHeight="1" thickBot="1">
      <c r="A63" s="12" t="s">
        <v>115</v>
      </c>
      <c r="B63" s="30" t="s">
        <v>23</v>
      </c>
      <c r="C63" s="15">
        <v>4196</v>
      </c>
      <c r="D63" s="56"/>
      <c r="E63" s="57"/>
      <c r="F63" s="58">
        <v>500</v>
      </c>
      <c r="G63" s="59">
        <f>C63-F63</f>
        <v>3696</v>
      </c>
      <c r="H63" s="57"/>
      <c r="I63" s="57"/>
      <c r="J63" s="57"/>
      <c r="K63" s="57"/>
      <c r="L63" s="57"/>
      <c r="M63" s="57"/>
      <c r="N63" s="58"/>
    </row>
    <row r="64" spans="1:14" ht="117" customHeight="1" thickBot="1">
      <c r="A64" s="19" t="s">
        <v>116</v>
      </c>
      <c r="B64" s="29" t="s">
        <v>24</v>
      </c>
      <c r="C64" s="15">
        <v>64622.4</v>
      </c>
      <c r="D64" s="56"/>
      <c r="E64" s="57"/>
      <c r="F64" s="58"/>
      <c r="G64" s="59"/>
      <c r="H64" s="57"/>
      <c r="I64" s="57">
        <v>3000</v>
      </c>
      <c r="J64" s="57">
        <v>25000</v>
      </c>
      <c r="K64" s="57">
        <v>25000</v>
      </c>
      <c r="L64" s="57">
        <f>C64-I64-J64-K64</f>
        <v>11622.400000000001</v>
      </c>
      <c r="M64" s="57"/>
      <c r="N64" s="58"/>
    </row>
    <row r="65" spans="1:14" ht="139.5" customHeight="1" thickBot="1">
      <c r="A65" s="18" t="s">
        <v>9</v>
      </c>
      <c r="B65" s="31" t="s">
        <v>10</v>
      </c>
      <c r="C65" s="17">
        <v>733633.66</v>
      </c>
      <c r="D65" s="56"/>
      <c r="E65" s="57"/>
      <c r="F65" s="58"/>
      <c r="G65" s="59"/>
      <c r="H65" s="57"/>
      <c r="I65" s="57"/>
      <c r="J65" s="57">
        <v>60000</v>
      </c>
      <c r="K65" s="63">
        <v>150000</v>
      </c>
      <c r="L65" s="57">
        <v>150000</v>
      </c>
      <c r="M65" s="57">
        <v>150000</v>
      </c>
      <c r="N65" s="58">
        <f>C65-J65-K65-L65-150000</f>
        <v>223633.66000000003</v>
      </c>
    </row>
    <row r="66" spans="1:15" ht="77.25" customHeight="1" thickBot="1">
      <c r="A66" s="18" t="s">
        <v>117</v>
      </c>
      <c r="B66" s="31" t="s">
        <v>11</v>
      </c>
      <c r="C66" s="17">
        <v>670594</v>
      </c>
      <c r="D66" s="56"/>
      <c r="E66" s="57"/>
      <c r="F66" s="58"/>
      <c r="G66" s="59"/>
      <c r="H66" s="57"/>
      <c r="I66" s="57"/>
      <c r="J66" s="57"/>
      <c r="K66" s="57"/>
      <c r="L66" s="57"/>
      <c r="M66" s="57"/>
      <c r="N66" s="58">
        <v>10000</v>
      </c>
      <c r="O66" t="s">
        <v>6</v>
      </c>
    </row>
    <row r="67" spans="1:14" ht="40.5" customHeight="1" thickBot="1">
      <c r="A67" s="18" t="s">
        <v>12</v>
      </c>
      <c r="B67" s="31" t="s">
        <v>13</v>
      </c>
      <c r="C67" s="17">
        <v>279594.4</v>
      </c>
      <c r="D67" s="56"/>
      <c r="E67" s="57"/>
      <c r="F67" s="58"/>
      <c r="G67" s="59"/>
      <c r="H67" s="57"/>
      <c r="I67" s="57"/>
      <c r="J67" s="62"/>
      <c r="K67" s="62">
        <v>80000</v>
      </c>
      <c r="L67" s="62">
        <v>70000</v>
      </c>
      <c r="M67" s="62">
        <v>70000</v>
      </c>
      <c r="N67" s="58">
        <f>C67-K67-L67-M67</f>
        <v>59594.40000000002</v>
      </c>
    </row>
    <row r="68" spans="1:15" ht="40.5" customHeight="1" thickBot="1">
      <c r="A68" s="18" t="s">
        <v>14</v>
      </c>
      <c r="B68" s="31" t="s">
        <v>15</v>
      </c>
      <c r="C68" s="17">
        <v>793195.3</v>
      </c>
      <c r="D68" s="56"/>
      <c r="E68" s="57"/>
      <c r="F68" s="58"/>
      <c r="G68" s="59"/>
      <c r="H68" s="57">
        <v>20000</v>
      </c>
      <c r="I68" s="57">
        <v>60000</v>
      </c>
      <c r="J68" s="57">
        <v>100000</v>
      </c>
      <c r="K68" s="57">
        <v>10000</v>
      </c>
      <c r="L68" s="62">
        <v>100000</v>
      </c>
      <c r="M68" s="62">
        <v>100000</v>
      </c>
      <c r="N68" s="64">
        <v>200000</v>
      </c>
      <c r="O68" t="s">
        <v>6</v>
      </c>
    </row>
    <row r="69" spans="1:14" s="216" customFormat="1" ht="117.75" customHeight="1" thickBot="1">
      <c r="A69" s="210" t="s">
        <v>160</v>
      </c>
      <c r="B69" s="211" t="s">
        <v>161</v>
      </c>
      <c r="C69" s="77">
        <v>480</v>
      </c>
      <c r="D69" s="212"/>
      <c r="E69" s="213">
        <v>480</v>
      </c>
      <c r="F69" s="214"/>
      <c r="G69" s="215"/>
      <c r="H69" s="213"/>
      <c r="I69" s="213"/>
      <c r="J69" s="213"/>
      <c r="K69" s="213"/>
      <c r="L69" s="213"/>
      <c r="M69" s="213"/>
      <c r="N69" s="214"/>
    </row>
    <row r="70" spans="1:14" s="216" customFormat="1" ht="77.25" customHeight="1" thickBot="1">
      <c r="A70" s="18" t="s">
        <v>173</v>
      </c>
      <c r="B70" s="31" t="s">
        <v>174</v>
      </c>
      <c r="C70" s="17">
        <v>139650</v>
      </c>
      <c r="D70" s="56"/>
      <c r="E70" s="62"/>
      <c r="F70" s="64"/>
      <c r="G70" s="217">
        <v>46500</v>
      </c>
      <c r="H70" s="62">
        <v>47000</v>
      </c>
      <c r="I70" s="62">
        <v>46150</v>
      </c>
      <c r="J70" s="62"/>
      <c r="K70" s="62"/>
      <c r="L70" s="62"/>
      <c r="M70" s="62"/>
      <c r="N70" s="64"/>
    </row>
    <row r="71" spans="1:14" ht="24" customHeight="1" thickBot="1">
      <c r="A71" s="12"/>
      <c r="B71" s="13" t="s">
        <v>26</v>
      </c>
      <c r="C71" s="15">
        <f>SUM(C7:C70)</f>
        <v>3915038.91</v>
      </c>
      <c r="D71" s="42">
        <f aca="true" t="shared" si="0" ref="D71:N71">SUM(D7:D70)</f>
        <v>130762</v>
      </c>
      <c r="E71" s="42">
        <f t="shared" si="0"/>
        <v>209597.27999999997</v>
      </c>
      <c r="F71" s="42">
        <f t="shared" si="0"/>
        <v>246440.77</v>
      </c>
      <c r="G71" s="42">
        <f t="shared" si="0"/>
        <v>386390.91000000003</v>
      </c>
      <c r="H71" s="42">
        <f t="shared" si="0"/>
        <v>233200.21000000002</v>
      </c>
      <c r="I71" s="42">
        <f t="shared" si="0"/>
        <v>162361</v>
      </c>
      <c r="J71" s="42">
        <f t="shared" si="0"/>
        <v>276196.98</v>
      </c>
      <c r="K71" s="42">
        <f t="shared" si="0"/>
        <v>265000</v>
      </c>
      <c r="L71" s="42">
        <f t="shared" si="0"/>
        <v>331622.4</v>
      </c>
      <c r="M71" s="42">
        <f t="shared" si="0"/>
        <v>320000</v>
      </c>
      <c r="N71" s="42">
        <f t="shared" si="0"/>
        <v>493228.06000000006</v>
      </c>
    </row>
    <row r="72" spans="1:14" ht="35.25" customHeight="1" thickBot="1">
      <c r="A72" s="113" t="s">
        <v>84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86"/>
    </row>
    <row r="73" spans="1:14" ht="42.75" customHeight="1" thickBot="1">
      <c r="A73" s="134" t="s">
        <v>27</v>
      </c>
      <c r="B73" s="144" t="s">
        <v>41</v>
      </c>
      <c r="C73" s="131">
        <v>108332.18</v>
      </c>
      <c r="D73" s="108"/>
      <c r="E73" s="103">
        <v>50000</v>
      </c>
      <c r="F73" s="105">
        <v>20000</v>
      </c>
      <c r="G73" s="87">
        <v>38332.18</v>
      </c>
      <c r="H73" s="90"/>
      <c r="I73" s="90"/>
      <c r="J73" s="90"/>
      <c r="K73" s="90"/>
      <c r="L73" s="90"/>
      <c r="M73" s="90"/>
      <c r="N73" s="93"/>
    </row>
    <row r="74" spans="1:14" ht="13.5" hidden="1" thickBot="1">
      <c r="A74" s="135"/>
      <c r="B74" s="162"/>
      <c r="C74" s="132"/>
      <c r="D74" s="109"/>
      <c r="E74" s="117"/>
      <c r="F74" s="106"/>
      <c r="G74" s="88"/>
      <c r="H74" s="91"/>
      <c r="I74" s="91"/>
      <c r="J74" s="91"/>
      <c r="K74" s="91"/>
      <c r="L74" s="91"/>
      <c r="M74" s="91"/>
      <c r="N74" s="80"/>
    </row>
    <row r="75" spans="1:14" ht="36.75" customHeight="1" hidden="1" thickBot="1">
      <c r="A75" s="136"/>
      <c r="B75" s="145"/>
      <c r="C75" s="133"/>
      <c r="D75" s="110"/>
      <c r="E75" s="104"/>
      <c r="F75" s="107"/>
      <c r="G75" s="89"/>
      <c r="H75" s="92"/>
      <c r="I75" s="92"/>
      <c r="J75" s="92"/>
      <c r="K75" s="92"/>
      <c r="L75" s="92"/>
      <c r="M75" s="92"/>
      <c r="N75" s="81"/>
    </row>
    <row r="76" spans="1:14" ht="15.75">
      <c r="A76" s="134" t="s">
        <v>28</v>
      </c>
      <c r="B76" s="144" t="s">
        <v>44</v>
      </c>
      <c r="C76" s="131">
        <v>406850.2</v>
      </c>
      <c r="D76" s="108"/>
      <c r="E76" s="103"/>
      <c r="F76" s="105"/>
      <c r="G76" s="87">
        <v>500</v>
      </c>
      <c r="H76" s="45"/>
      <c r="I76" s="46"/>
      <c r="J76" s="46"/>
      <c r="K76" s="46"/>
      <c r="L76" s="46"/>
      <c r="M76" s="90"/>
      <c r="N76" s="93"/>
    </row>
    <row r="77" spans="1:14" ht="171.75" customHeight="1" thickBot="1">
      <c r="A77" s="136"/>
      <c r="B77" s="145"/>
      <c r="C77" s="133"/>
      <c r="D77" s="110"/>
      <c r="E77" s="104"/>
      <c r="F77" s="107"/>
      <c r="G77" s="89"/>
      <c r="H77" s="40">
        <v>50000</v>
      </c>
      <c r="I77" s="41">
        <v>50000</v>
      </c>
      <c r="J77" s="41">
        <v>100000</v>
      </c>
      <c r="K77" s="65">
        <v>100000</v>
      </c>
      <c r="L77" s="41">
        <f>C76-G76-H77-I77-J77-100000</f>
        <v>106350.20000000001</v>
      </c>
      <c r="M77" s="92"/>
      <c r="N77" s="81"/>
    </row>
    <row r="78" spans="1:14" ht="28.5" customHeight="1">
      <c r="A78" s="134" t="s">
        <v>29</v>
      </c>
      <c r="B78" s="137" t="s">
        <v>58</v>
      </c>
      <c r="C78" s="131">
        <v>19946.03</v>
      </c>
      <c r="D78" s="108"/>
      <c r="E78" s="103">
        <v>9946.03</v>
      </c>
      <c r="F78" s="105">
        <v>10000</v>
      </c>
      <c r="G78" s="87"/>
      <c r="H78" s="90"/>
      <c r="I78" s="90"/>
      <c r="J78" s="90"/>
      <c r="K78" s="90"/>
      <c r="L78" s="90"/>
      <c r="M78" s="90"/>
      <c r="N78" s="93"/>
    </row>
    <row r="79" spans="1:14" ht="12.75">
      <c r="A79" s="135"/>
      <c r="B79" s="138"/>
      <c r="C79" s="132"/>
      <c r="D79" s="109"/>
      <c r="E79" s="117"/>
      <c r="F79" s="106"/>
      <c r="G79" s="88"/>
      <c r="H79" s="91"/>
      <c r="I79" s="91"/>
      <c r="J79" s="91"/>
      <c r="K79" s="91"/>
      <c r="L79" s="91"/>
      <c r="M79" s="91"/>
      <c r="N79" s="80"/>
    </row>
    <row r="80" spans="1:14" ht="12.75">
      <c r="A80" s="135"/>
      <c r="B80" s="138"/>
      <c r="C80" s="132"/>
      <c r="D80" s="109"/>
      <c r="E80" s="117"/>
      <c r="F80" s="106"/>
      <c r="G80" s="88"/>
      <c r="H80" s="91"/>
      <c r="I80" s="91"/>
      <c r="J80" s="91"/>
      <c r="K80" s="91"/>
      <c r="L80" s="91"/>
      <c r="M80" s="91"/>
      <c r="N80" s="80"/>
    </row>
    <row r="81" spans="1:14" ht="3" customHeight="1" thickBot="1">
      <c r="A81" s="135"/>
      <c r="B81" s="138"/>
      <c r="C81" s="132"/>
      <c r="D81" s="109"/>
      <c r="E81" s="117"/>
      <c r="F81" s="106"/>
      <c r="G81" s="88"/>
      <c r="H81" s="91"/>
      <c r="I81" s="91"/>
      <c r="J81" s="91"/>
      <c r="K81" s="91"/>
      <c r="L81" s="91"/>
      <c r="M81" s="91"/>
      <c r="N81" s="80"/>
    </row>
    <row r="82" spans="1:14" ht="15.75" customHeight="1" hidden="1" thickBot="1">
      <c r="A82" s="136"/>
      <c r="B82" s="139"/>
      <c r="C82" s="133"/>
      <c r="D82" s="110"/>
      <c r="E82" s="104"/>
      <c r="F82" s="107"/>
      <c r="G82" s="89"/>
      <c r="H82" s="92"/>
      <c r="I82" s="92"/>
      <c r="J82" s="92"/>
      <c r="K82" s="92"/>
      <c r="L82" s="92"/>
      <c r="M82" s="92"/>
      <c r="N82" s="81"/>
    </row>
    <row r="83" spans="1:14" ht="20.25" customHeight="1">
      <c r="A83" s="158" t="s">
        <v>30</v>
      </c>
      <c r="B83" s="180" t="s">
        <v>71</v>
      </c>
      <c r="C83" s="142">
        <v>2000</v>
      </c>
      <c r="D83" s="183">
        <v>2000</v>
      </c>
      <c r="E83" s="103"/>
      <c r="F83" s="105"/>
      <c r="G83" s="87"/>
      <c r="H83" s="90"/>
      <c r="I83" s="90"/>
      <c r="J83" s="90"/>
      <c r="K83" s="90"/>
      <c r="L83" s="90"/>
      <c r="M83" s="90"/>
      <c r="N83" s="93"/>
    </row>
    <row r="84" spans="1:14" ht="76.5" customHeight="1" thickBot="1">
      <c r="A84" s="156"/>
      <c r="B84" s="181"/>
      <c r="C84" s="143"/>
      <c r="D84" s="185"/>
      <c r="E84" s="104"/>
      <c r="F84" s="107"/>
      <c r="G84" s="89"/>
      <c r="H84" s="92"/>
      <c r="I84" s="92"/>
      <c r="J84" s="92"/>
      <c r="K84" s="92"/>
      <c r="L84" s="92"/>
      <c r="M84" s="92"/>
      <c r="N84" s="81"/>
    </row>
    <row r="85" spans="1:14" ht="117" customHeight="1" thickBot="1">
      <c r="A85" s="12" t="s">
        <v>31</v>
      </c>
      <c r="B85" s="66" t="s">
        <v>25</v>
      </c>
      <c r="C85" s="15">
        <v>6302.6</v>
      </c>
      <c r="D85" s="56"/>
      <c r="E85" s="57">
        <v>300</v>
      </c>
      <c r="F85" s="58">
        <f>C85-E85</f>
        <v>6002.6</v>
      </c>
      <c r="G85" s="59"/>
      <c r="H85" s="57"/>
      <c r="I85" s="57"/>
      <c r="J85" s="57"/>
      <c r="K85" s="57"/>
      <c r="L85" s="57"/>
      <c r="M85" s="57"/>
      <c r="N85" s="58"/>
    </row>
    <row r="86" spans="1:14" ht="42" customHeight="1" thickBot="1">
      <c r="A86" s="18" t="s">
        <v>16</v>
      </c>
      <c r="B86" s="67" t="s">
        <v>17</v>
      </c>
      <c r="C86" s="17">
        <v>30632.2</v>
      </c>
      <c r="D86" s="56"/>
      <c r="E86" s="57"/>
      <c r="F86" s="58"/>
      <c r="G86" s="68"/>
      <c r="H86" s="69"/>
      <c r="I86" s="69"/>
      <c r="J86" s="69"/>
      <c r="K86" s="69">
        <v>1400</v>
      </c>
      <c r="L86" s="69">
        <v>29232.2</v>
      </c>
      <c r="M86" s="69"/>
      <c r="N86" s="58"/>
    </row>
    <row r="87" spans="1:14" ht="19.5" thickBot="1">
      <c r="A87" s="12"/>
      <c r="B87" s="29" t="s">
        <v>32</v>
      </c>
      <c r="C87" s="15">
        <f>SUM(C73:C86)</f>
        <v>574063.21</v>
      </c>
      <c r="D87" s="42">
        <f aca="true" t="shared" si="1" ref="D87:N87">SUM(D73:D86)</f>
        <v>2000</v>
      </c>
      <c r="E87" s="43">
        <f t="shared" si="1"/>
        <v>60246.03</v>
      </c>
      <c r="F87" s="44">
        <f t="shared" si="1"/>
        <v>36002.6</v>
      </c>
      <c r="G87" s="34">
        <f t="shared" si="1"/>
        <v>38832.18</v>
      </c>
      <c r="H87" s="15">
        <f t="shared" si="1"/>
        <v>50000</v>
      </c>
      <c r="I87" s="15">
        <f t="shared" si="1"/>
        <v>50000</v>
      </c>
      <c r="J87" s="15">
        <f t="shared" si="1"/>
        <v>100000</v>
      </c>
      <c r="K87" s="15">
        <f t="shared" si="1"/>
        <v>101400</v>
      </c>
      <c r="L87" s="15">
        <f t="shared" si="1"/>
        <v>135582.40000000002</v>
      </c>
      <c r="M87" s="15">
        <f t="shared" si="1"/>
        <v>0</v>
      </c>
      <c r="N87" s="15">
        <f t="shared" si="1"/>
        <v>0</v>
      </c>
    </row>
    <row r="88" spans="1:14" ht="29.25" customHeight="1" thickBot="1">
      <c r="A88" s="113" t="s">
        <v>83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86"/>
    </row>
    <row r="89" spans="1:14" ht="79.5" customHeight="1">
      <c r="A89" s="187" t="s">
        <v>122</v>
      </c>
      <c r="B89" s="140" t="s">
        <v>43</v>
      </c>
      <c r="C89" s="131">
        <v>111123.6</v>
      </c>
      <c r="D89" s="108"/>
      <c r="E89" s="103">
        <v>15000</v>
      </c>
      <c r="F89" s="105">
        <v>25000</v>
      </c>
      <c r="G89" s="87">
        <v>10000</v>
      </c>
      <c r="H89" s="90">
        <v>10000</v>
      </c>
      <c r="I89" s="90">
        <f>C89-H89-G89-25000-3033.18-15000-2500</f>
        <v>45590.420000000006</v>
      </c>
      <c r="J89" s="90"/>
      <c r="K89" s="90"/>
      <c r="L89" s="90"/>
      <c r="M89" s="90"/>
      <c r="N89" s="93"/>
    </row>
    <row r="90" spans="1:14" ht="12.75">
      <c r="A90" s="188"/>
      <c r="B90" s="141"/>
      <c r="C90" s="132"/>
      <c r="D90" s="109"/>
      <c r="E90" s="117"/>
      <c r="F90" s="106"/>
      <c r="G90" s="88"/>
      <c r="H90" s="91"/>
      <c r="I90" s="91"/>
      <c r="J90" s="91"/>
      <c r="K90" s="91"/>
      <c r="L90" s="91"/>
      <c r="M90" s="91"/>
      <c r="N90" s="80"/>
    </row>
    <row r="91" spans="1:14" ht="12.75">
      <c r="A91" s="188"/>
      <c r="B91" s="141"/>
      <c r="C91" s="132"/>
      <c r="D91" s="109"/>
      <c r="E91" s="117"/>
      <c r="F91" s="106"/>
      <c r="G91" s="88"/>
      <c r="H91" s="91"/>
      <c r="I91" s="91"/>
      <c r="J91" s="91"/>
      <c r="K91" s="91"/>
      <c r="L91" s="91"/>
      <c r="M91" s="91"/>
      <c r="N91" s="80"/>
    </row>
    <row r="92" spans="1:14" ht="12.75">
      <c r="A92" s="188"/>
      <c r="B92" s="141"/>
      <c r="C92" s="132"/>
      <c r="D92" s="109"/>
      <c r="E92" s="117"/>
      <c r="F92" s="106"/>
      <c r="G92" s="88"/>
      <c r="H92" s="91"/>
      <c r="I92" s="91"/>
      <c r="J92" s="91"/>
      <c r="K92" s="91"/>
      <c r="L92" s="91"/>
      <c r="M92" s="91"/>
      <c r="N92" s="80"/>
    </row>
    <row r="93" spans="1:14" ht="21" customHeight="1" thickBot="1">
      <c r="A93" s="189"/>
      <c r="B93" s="32" t="s">
        <v>1</v>
      </c>
      <c r="C93" s="21">
        <v>5531.18</v>
      </c>
      <c r="D93" s="110"/>
      <c r="E93" s="70">
        <v>2500</v>
      </c>
      <c r="F93" s="71">
        <v>3033.18</v>
      </c>
      <c r="G93" s="89"/>
      <c r="H93" s="92"/>
      <c r="I93" s="92"/>
      <c r="J93" s="92"/>
      <c r="K93" s="92"/>
      <c r="L93" s="92"/>
      <c r="M93" s="92"/>
      <c r="N93" s="81"/>
    </row>
    <row r="94" spans="1:14" ht="38.25" customHeight="1">
      <c r="A94" s="159" t="s">
        <v>123</v>
      </c>
      <c r="B94" s="140" t="s">
        <v>42</v>
      </c>
      <c r="C94" s="22">
        <v>16700</v>
      </c>
      <c r="D94" s="108"/>
      <c r="E94" s="103">
        <v>10000</v>
      </c>
      <c r="F94" s="105">
        <v>6700</v>
      </c>
      <c r="G94" s="87"/>
      <c r="H94" s="90"/>
      <c r="I94" s="90"/>
      <c r="J94" s="90"/>
      <c r="K94" s="90"/>
      <c r="L94" s="90"/>
      <c r="M94" s="90"/>
      <c r="N94" s="93"/>
    </row>
    <row r="95" spans="1:14" ht="57.75" customHeight="1">
      <c r="A95" s="160"/>
      <c r="B95" s="141"/>
      <c r="C95" s="23"/>
      <c r="D95" s="109"/>
      <c r="E95" s="117"/>
      <c r="F95" s="106"/>
      <c r="G95" s="88"/>
      <c r="H95" s="91"/>
      <c r="I95" s="91"/>
      <c r="J95" s="91"/>
      <c r="K95" s="91"/>
      <c r="L95" s="91"/>
      <c r="M95" s="91"/>
      <c r="N95" s="80"/>
    </row>
    <row r="96" spans="1:14" ht="19.5" customHeight="1" thickBot="1">
      <c r="A96" s="161"/>
      <c r="B96" s="32" t="s">
        <v>1</v>
      </c>
      <c r="C96" s="21">
        <v>835</v>
      </c>
      <c r="D96" s="110"/>
      <c r="E96" s="20">
        <v>835</v>
      </c>
      <c r="F96" s="107"/>
      <c r="G96" s="89"/>
      <c r="H96" s="92"/>
      <c r="I96" s="92"/>
      <c r="J96" s="92"/>
      <c r="K96" s="92"/>
      <c r="L96" s="92"/>
      <c r="M96" s="92"/>
      <c r="N96" s="81"/>
    </row>
    <row r="97" spans="1:14" ht="42.75" customHeight="1">
      <c r="A97" s="159" t="s">
        <v>124</v>
      </c>
      <c r="B97" s="140" t="s">
        <v>2</v>
      </c>
      <c r="C97" s="131">
        <v>21500</v>
      </c>
      <c r="D97" s="108"/>
      <c r="E97" s="72"/>
      <c r="F97" s="105">
        <v>10000</v>
      </c>
      <c r="G97" s="87">
        <v>11500</v>
      </c>
      <c r="H97" s="90"/>
      <c r="I97" s="90"/>
      <c r="J97" s="90"/>
      <c r="K97" s="90"/>
      <c r="L97" s="90"/>
      <c r="M97" s="90"/>
      <c r="N97" s="93"/>
    </row>
    <row r="98" spans="1:14" ht="56.25" customHeight="1" thickBot="1">
      <c r="A98" s="160"/>
      <c r="B98" s="141"/>
      <c r="C98" s="133"/>
      <c r="D98" s="109"/>
      <c r="E98" s="35"/>
      <c r="F98" s="106"/>
      <c r="G98" s="88"/>
      <c r="H98" s="91"/>
      <c r="I98" s="91"/>
      <c r="J98" s="91"/>
      <c r="K98" s="91"/>
      <c r="L98" s="91"/>
      <c r="M98" s="91"/>
      <c r="N98" s="80"/>
    </row>
    <row r="99" spans="1:14" ht="22.5" customHeight="1" thickBot="1">
      <c r="A99" s="161"/>
      <c r="B99" s="33" t="s">
        <v>3</v>
      </c>
      <c r="C99" s="24">
        <v>1075</v>
      </c>
      <c r="D99" s="110"/>
      <c r="E99" s="70">
        <v>1075</v>
      </c>
      <c r="F99" s="107"/>
      <c r="G99" s="89"/>
      <c r="H99" s="92"/>
      <c r="I99" s="92"/>
      <c r="J99" s="92"/>
      <c r="K99" s="92"/>
      <c r="L99" s="92"/>
      <c r="M99" s="92"/>
      <c r="N99" s="81"/>
    </row>
    <row r="100" spans="1:14" ht="62.25" customHeight="1" thickBot="1">
      <c r="A100" s="134" t="s">
        <v>125</v>
      </c>
      <c r="B100" s="144" t="s">
        <v>45</v>
      </c>
      <c r="C100" s="131">
        <v>21315</v>
      </c>
      <c r="D100" s="108"/>
      <c r="E100" s="103"/>
      <c r="F100" s="105">
        <v>500</v>
      </c>
      <c r="G100" s="87">
        <v>10000</v>
      </c>
      <c r="H100" s="90">
        <f>C100-G100-F100</f>
        <v>10815</v>
      </c>
      <c r="I100" s="90"/>
      <c r="J100" s="90"/>
      <c r="K100" s="90"/>
      <c r="L100" s="90"/>
      <c r="M100" s="90"/>
      <c r="N100" s="93"/>
    </row>
    <row r="101" spans="1:14" ht="67.5" customHeight="1" hidden="1" thickBot="1">
      <c r="A101" s="135"/>
      <c r="B101" s="162"/>
      <c r="C101" s="132"/>
      <c r="D101" s="109"/>
      <c r="E101" s="117"/>
      <c r="F101" s="106"/>
      <c r="G101" s="88"/>
      <c r="H101" s="91"/>
      <c r="I101" s="91"/>
      <c r="J101" s="91"/>
      <c r="K101" s="91"/>
      <c r="L101" s="91"/>
      <c r="M101" s="91"/>
      <c r="N101" s="80"/>
    </row>
    <row r="102" spans="1:14" ht="51" customHeight="1" hidden="1" thickBot="1">
      <c r="A102" s="136"/>
      <c r="B102" s="145"/>
      <c r="C102" s="133"/>
      <c r="D102" s="110"/>
      <c r="E102" s="104"/>
      <c r="F102" s="107"/>
      <c r="G102" s="89"/>
      <c r="H102" s="92"/>
      <c r="I102" s="92"/>
      <c r="J102" s="92"/>
      <c r="K102" s="92"/>
      <c r="L102" s="92"/>
      <c r="M102" s="92"/>
      <c r="N102" s="81"/>
    </row>
    <row r="103" spans="1:14" ht="111" customHeight="1">
      <c r="A103" s="158" t="s">
        <v>126</v>
      </c>
      <c r="B103" s="144" t="s">
        <v>46</v>
      </c>
      <c r="C103" s="131">
        <v>44509</v>
      </c>
      <c r="D103" s="108"/>
      <c r="E103" s="118">
        <v>2119</v>
      </c>
      <c r="F103" s="105">
        <v>15000</v>
      </c>
      <c r="G103" s="87">
        <v>27390</v>
      </c>
      <c r="H103" s="90"/>
      <c r="I103" s="90"/>
      <c r="J103" s="90"/>
      <c r="K103" s="90"/>
      <c r="L103" s="90"/>
      <c r="M103" s="90"/>
      <c r="N103" s="93"/>
    </row>
    <row r="104" spans="1:14" ht="42" customHeight="1" thickBot="1">
      <c r="A104" s="156"/>
      <c r="B104" s="145"/>
      <c r="C104" s="133"/>
      <c r="D104" s="110"/>
      <c r="E104" s="119"/>
      <c r="F104" s="107"/>
      <c r="G104" s="89"/>
      <c r="H104" s="92"/>
      <c r="I104" s="92"/>
      <c r="J104" s="92"/>
      <c r="K104" s="92"/>
      <c r="L104" s="92"/>
      <c r="M104" s="92"/>
      <c r="N104" s="81"/>
    </row>
    <row r="105" spans="1:14" ht="12.75">
      <c r="A105" s="134" t="s">
        <v>127</v>
      </c>
      <c r="B105" s="144" t="s">
        <v>47</v>
      </c>
      <c r="C105" s="131">
        <v>10078.8</v>
      </c>
      <c r="D105" s="108"/>
      <c r="E105" s="103"/>
      <c r="F105" s="105">
        <v>479.9</v>
      </c>
      <c r="G105" s="87">
        <f>C105-F105</f>
        <v>9598.9</v>
      </c>
      <c r="H105" s="90"/>
      <c r="I105" s="90"/>
      <c r="J105" s="90"/>
      <c r="K105" s="90"/>
      <c r="L105" s="90"/>
      <c r="M105" s="90"/>
      <c r="N105" s="93"/>
    </row>
    <row r="106" spans="1:14" ht="84" customHeight="1" thickBot="1">
      <c r="A106" s="136"/>
      <c r="B106" s="145"/>
      <c r="C106" s="133"/>
      <c r="D106" s="110"/>
      <c r="E106" s="104"/>
      <c r="F106" s="107"/>
      <c r="G106" s="89"/>
      <c r="H106" s="92"/>
      <c r="I106" s="92"/>
      <c r="J106" s="92"/>
      <c r="K106" s="92"/>
      <c r="L106" s="92"/>
      <c r="M106" s="92"/>
      <c r="N106" s="81"/>
    </row>
    <row r="107" spans="1:14" ht="12.75">
      <c r="A107" s="134" t="s">
        <v>128</v>
      </c>
      <c r="B107" s="144" t="s">
        <v>48</v>
      </c>
      <c r="C107" s="131">
        <v>70386</v>
      </c>
      <c r="D107" s="108"/>
      <c r="E107" s="103"/>
      <c r="F107" s="105"/>
      <c r="G107" s="87">
        <v>600</v>
      </c>
      <c r="H107" s="90">
        <v>30000</v>
      </c>
      <c r="I107" s="90">
        <f>C107-G107-H107</f>
        <v>39786</v>
      </c>
      <c r="J107" s="90"/>
      <c r="K107" s="90"/>
      <c r="L107" s="90"/>
      <c r="M107" s="90"/>
      <c r="N107" s="93"/>
    </row>
    <row r="108" spans="1:14" ht="12.75">
      <c r="A108" s="135"/>
      <c r="B108" s="162"/>
      <c r="C108" s="132"/>
      <c r="D108" s="109"/>
      <c r="E108" s="117"/>
      <c r="F108" s="106"/>
      <c r="G108" s="88"/>
      <c r="H108" s="91"/>
      <c r="I108" s="91"/>
      <c r="J108" s="91"/>
      <c r="K108" s="91"/>
      <c r="L108" s="91"/>
      <c r="M108" s="91"/>
      <c r="N108" s="80"/>
    </row>
    <row r="109" spans="1:14" ht="106.5" customHeight="1" thickBot="1">
      <c r="A109" s="136"/>
      <c r="B109" s="145"/>
      <c r="C109" s="133"/>
      <c r="D109" s="110"/>
      <c r="E109" s="104"/>
      <c r="F109" s="107"/>
      <c r="G109" s="89"/>
      <c r="H109" s="92"/>
      <c r="I109" s="92"/>
      <c r="J109" s="92"/>
      <c r="K109" s="92"/>
      <c r="L109" s="92"/>
      <c r="M109" s="92"/>
      <c r="N109" s="81"/>
    </row>
    <row r="110" spans="1:14" ht="81.75" customHeight="1">
      <c r="A110" s="158" t="s">
        <v>129</v>
      </c>
      <c r="B110" s="137" t="s">
        <v>149</v>
      </c>
      <c r="C110" s="131">
        <v>787.64</v>
      </c>
      <c r="D110" s="115"/>
      <c r="E110" s="118">
        <v>787.64</v>
      </c>
      <c r="F110" s="105"/>
      <c r="G110" s="87"/>
      <c r="H110" s="90"/>
      <c r="I110" s="90"/>
      <c r="J110" s="90"/>
      <c r="K110" s="90"/>
      <c r="L110" s="90"/>
      <c r="M110" s="90"/>
      <c r="N110" s="93"/>
    </row>
    <row r="111" spans="1:14" ht="55.5" customHeight="1" thickBot="1">
      <c r="A111" s="156"/>
      <c r="B111" s="139"/>
      <c r="C111" s="133"/>
      <c r="D111" s="116"/>
      <c r="E111" s="119"/>
      <c r="F111" s="107"/>
      <c r="G111" s="89"/>
      <c r="H111" s="92"/>
      <c r="I111" s="92"/>
      <c r="J111" s="92"/>
      <c r="K111" s="92"/>
      <c r="L111" s="92"/>
      <c r="M111" s="92"/>
      <c r="N111" s="81"/>
    </row>
    <row r="112" spans="1:14" ht="37.5" customHeight="1">
      <c r="A112" s="134" t="s">
        <v>130</v>
      </c>
      <c r="B112" s="137" t="s">
        <v>4</v>
      </c>
      <c r="C112" s="131">
        <v>3435</v>
      </c>
      <c r="D112" s="115">
        <v>400</v>
      </c>
      <c r="E112" s="103">
        <f>3435-400</f>
        <v>3035</v>
      </c>
      <c r="F112" s="105"/>
      <c r="G112" s="87"/>
      <c r="H112" s="90"/>
      <c r="I112" s="90"/>
      <c r="J112" s="90"/>
      <c r="K112" s="90"/>
      <c r="L112" s="90"/>
      <c r="M112" s="90"/>
      <c r="N112" s="93"/>
    </row>
    <row r="113" spans="1:14" ht="12.75">
      <c r="A113" s="135"/>
      <c r="B113" s="138"/>
      <c r="C113" s="132"/>
      <c r="D113" s="120"/>
      <c r="E113" s="117"/>
      <c r="F113" s="106"/>
      <c r="G113" s="88"/>
      <c r="H113" s="91"/>
      <c r="I113" s="91"/>
      <c r="J113" s="91"/>
      <c r="K113" s="91"/>
      <c r="L113" s="91"/>
      <c r="M113" s="91"/>
      <c r="N113" s="80"/>
    </row>
    <row r="114" spans="1:14" ht="156" customHeight="1" thickBot="1">
      <c r="A114" s="136"/>
      <c r="B114" s="139"/>
      <c r="C114" s="133"/>
      <c r="D114" s="116"/>
      <c r="E114" s="104"/>
      <c r="F114" s="107"/>
      <c r="G114" s="89"/>
      <c r="H114" s="92"/>
      <c r="I114" s="92"/>
      <c r="J114" s="92"/>
      <c r="K114" s="92"/>
      <c r="L114" s="92"/>
      <c r="M114" s="92"/>
      <c r="N114" s="81"/>
    </row>
    <row r="115" spans="1:14" ht="96.75" customHeight="1" thickBot="1">
      <c r="A115" s="155" t="s">
        <v>131</v>
      </c>
      <c r="B115" s="138" t="s">
        <v>53</v>
      </c>
      <c r="C115" s="132">
        <v>10312.3</v>
      </c>
      <c r="D115" s="108"/>
      <c r="E115" s="118">
        <v>491</v>
      </c>
      <c r="F115" s="105">
        <f>C115-E115</f>
        <v>9821.3</v>
      </c>
      <c r="G115" s="87"/>
      <c r="H115" s="90"/>
      <c r="I115" s="90"/>
      <c r="J115" s="90"/>
      <c r="K115" s="90"/>
      <c r="L115" s="90"/>
      <c r="M115" s="90"/>
      <c r="N115" s="93"/>
    </row>
    <row r="116" spans="1:14" ht="63" customHeight="1" hidden="1" thickBot="1">
      <c r="A116" s="156"/>
      <c r="B116" s="139"/>
      <c r="C116" s="133"/>
      <c r="D116" s="110"/>
      <c r="E116" s="119"/>
      <c r="F116" s="107"/>
      <c r="G116" s="89"/>
      <c r="H116" s="92"/>
      <c r="I116" s="92"/>
      <c r="J116" s="92"/>
      <c r="K116" s="92"/>
      <c r="L116" s="92"/>
      <c r="M116" s="92"/>
      <c r="N116" s="81"/>
    </row>
    <row r="117" spans="1:14" ht="66" customHeight="1">
      <c r="A117" s="158" t="s">
        <v>132</v>
      </c>
      <c r="B117" s="137" t="s">
        <v>54</v>
      </c>
      <c r="C117" s="131">
        <v>16413.4</v>
      </c>
      <c r="D117" s="108"/>
      <c r="E117" s="118">
        <v>781.6</v>
      </c>
      <c r="F117" s="105">
        <v>15631.8</v>
      </c>
      <c r="G117" s="87"/>
      <c r="H117" s="90"/>
      <c r="I117" s="90"/>
      <c r="J117" s="90"/>
      <c r="K117" s="90"/>
      <c r="L117" s="90"/>
      <c r="M117" s="90"/>
      <c r="N117" s="93"/>
    </row>
    <row r="118" spans="1:14" ht="28.5" customHeight="1" thickBot="1">
      <c r="A118" s="156"/>
      <c r="B118" s="139"/>
      <c r="C118" s="133"/>
      <c r="D118" s="110"/>
      <c r="E118" s="119"/>
      <c r="F118" s="107"/>
      <c r="G118" s="89"/>
      <c r="H118" s="92"/>
      <c r="I118" s="92"/>
      <c r="J118" s="92"/>
      <c r="K118" s="92"/>
      <c r="L118" s="92"/>
      <c r="M118" s="92"/>
      <c r="N118" s="81"/>
    </row>
    <row r="119" spans="1:14" ht="96" customHeight="1" thickBot="1">
      <c r="A119" s="158" t="s">
        <v>133</v>
      </c>
      <c r="B119" s="137" t="s">
        <v>55</v>
      </c>
      <c r="C119" s="131">
        <v>21270.06</v>
      </c>
      <c r="D119" s="190"/>
      <c r="E119" s="118">
        <v>1000</v>
      </c>
      <c r="F119" s="105">
        <v>10000</v>
      </c>
      <c r="G119" s="87">
        <f>C119-F119</f>
        <v>11270.060000000001</v>
      </c>
      <c r="H119" s="90"/>
      <c r="I119" s="90"/>
      <c r="J119" s="90"/>
      <c r="K119" s="90"/>
      <c r="L119" s="90"/>
      <c r="M119" s="90"/>
      <c r="N119" s="93"/>
    </row>
    <row r="120" spans="1:14" ht="13.5" hidden="1" thickBot="1">
      <c r="A120" s="156"/>
      <c r="B120" s="139"/>
      <c r="C120" s="133"/>
      <c r="D120" s="192"/>
      <c r="E120" s="119"/>
      <c r="F120" s="107"/>
      <c r="G120" s="89"/>
      <c r="H120" s="92"/>
      <c r="I120" s="92"/>
      <c r="J120" s="92"/>
      <c r="K120" s="92"/>
      <c r="L120" s="92"/>
      <c r="M120" s="92"/>
      <c r="N120" s="81"/>
    </row>
    <row r="121" spans="1:14" ht="12.75">
      <c r="A121" s="218" t="s">
        <v>134</v>
      </c>
      <c r="B121" s="219" t="s">
        <v>57</v>
      </c>
      <c r="C121" s="220">
        <v>526500</v>
      </c>
      <c r="D121" s="221"/>
      <c r="E121" s="222">
        <v>5000</v>
      </c>
      <c r="F121" s="239">
        <v>110000</v>
      </c>
      <c r="G121" s="240">
        <v>110000</v>
      </c>
      <c r="H121" s="223">
        <v>110000</v>
      </c>
      <c r="I121" s="223">
        <v>110000</v>
      </c>
      <c r="J121" s="223">
        <v>81500</v>
      </c>
      <c r="K121" s="223"/>
      <c r="L121" s="223"/>
      <c r="M121" s="223"/>
      <c r="N121" s="224"/>
    </row>
    <row r="122" spans="1:14" ht="39" customHeight="1">
      <c r="A122" s="225"/>
      <c r="B122" s="226"/>
      <c r="C122" s="227"/>
      <c r="D122" s="228"/>
      <c r="E122" s="229"/>
      <c r="F122" s="203"/>
      <c r="G122" s="241"/>
      <c r="H122" s="230"/>
      <c r="I122" s="230"/>
      <c r="J122" s="230"/>
      <c r="K122" s="230"/>
      <c r="L122" s="230"/>
      <c r="M122" s="230"/>
      <c r="N122" s="231"/>
    </row>
    <row r="123" spans="1:14" ht="96" customHeight="1">
      <c r="A123" s="225"/>
      <c r="B123" s="226"/>
      <c r="C123" s="227"/>
      <c r="D123" s="228"/>
      <c r="E123" s="229"/>
      <c r="F123" s="203"/>
      <c r="G123" s="241"/>
      <c r="H123" s="230"/>
      <c r="I123" s="230"/>
      <c r="J123" s="230"/>
      <c r="K123" s="230"/>
      <c r="L123" s="230"/>
      <c r="M123" s="230"/>
      <c r="N123" s="231"/>
    </row>
    <row r="124" spans="1:14" ht="15.75" customHeight="1">
      <c r="A124" s="225"/>
      <c r="B124" s="226"/>
      <c r="C124" s="227"/>
      <c r="D124" s="228"/>
      <c r="E124" s="229"/>
      <c r="F124" s="203"/>
      <c r="G124" s="241"/>
      <c r="H124" s="230"/>
      <c r="I124" s="230"/>
      <c r="J124" s="230"/>
      <c r="K124" s="230"/>
      <c r="L124" s="230"/>
      <c r="M124" s="230"/>
      <c r="N124" s="231"/>
    </row>
    <row r="125" spans="1:14" ht="93" customHeight="1" thickBot="1">
      <c r="A125" s="232"/>
      <c r="B125" s="233"/>
      <c r="C125" s="234"/>
      <c r="D125" s="235"/>
      <c r="E125" s="236"/>
      <c r="F125" s="204"/>
      <c r="G125" s="242"/>
      <c r="H125" s="237"/>
      <c r="I125" s="237"/>
      <c r="J125" s="237"/>
      <c r="K125" s="237"/>
      <c r="L125" s="237"/>
      <c r="M125" s="237"/>
      <c r="N125" s="238"/>
    </row>
    <row r="126" spans="1:14" ht="25.5" customHeight="1">
      <c r="A126" s="159" t="s">
        <v>135</v>
      </c>
      <c r="B126" s="174" t="s">
        <v>60</v>
      </c>
      <c r="C126" s="131">
        <v>300028.37</v>
      </c>
      <c r="D126" s="183">
        <v>3749</v>
      </c>
      <c r="E126" s="103">
        <v>50000</v>
      </c>
      <c r="F126" s="105">
        <v>40000</v>
      </c>
      <c r="G126" s="87">
        <v>50000</v>
      </c>
      <c r="H126" s="90">
        <v>60000</v>
      </c>
      <c r="I126" s="90">
        <f>C126-E126-F126-G126-H126-D126</f>
        <v>96279.37</v>
      </c>
      <c r="J126" s="90"/>
      <c r="K126" s="90"/>
      <c r="L126" s="90"/>
      <c r="M126" s="90"/>
      <c r="N126" s="93"/>
    </row>
    <row r="127" spans="1:14" ht="12.75" customHeight="1">
      <c r="A127" s="160"/>
      <c r="B127" s="175"/>
      <c r="C127" s="132"/>
      <c r="D127" s="184"/>
      <c r="E127" s="117"/>
      <c r="F127" s="106"/>
      <c r="G127" s="88"/>
      <c r="H127" s="91"/>
      <c r="I127" s="91"/>
      <c r="J127" s="91"/>
      <c r="K127" s="91"/>
      <c r="L127" s="91"/>
      <c r="M127" s="91"/>
      <c r="N127" s="80"/>
    </row>
    <row r="128" spans="1:14" ht="12.75" customHeight="1">
      <c r="A128" s="160"/>
      <c r="B128" s="175"/>
      <c r="C128" s="132"/>
      <c r="D128" s="184"/>
      <c r="E128" s="117"/>
      <c r="F128" s="106"/>
      <c r="G128" s="88"/>
      <c r="H128" s="91"/>
      <c r="I128" s="91"/>
      <c r="J128" s="91"/>
      <c r="K128" s="91"/>
      <c r="L128" s="91"/>
      <c r="M128" s="91"/>
      <c r="N128" s="80"/>
    </row>
    <row r="129" spans="1:14" ht="12.75" customHeight="1">
      <c r="A129" s="160"/>
      <c r="B129" s="175"/>
      <c r="C129" s="132"/>
      <c r="D129" s="184"/>
      <c r="E129" s="117"/>
      <c r="F129" s="106"/>
      <c r="G129" s="88"/>
      <c r="H129" s="91"/>
      <c r="I129" s="91"/>
      <c r="J129" s="91"/>
      <c r="K129" s="91"/>
      <c r="L129" s="91"/>
      <c r="M129" s="91"/>
      <c r="N129" s="80"/>
    </row>
    <row r="130" spans="1:14" ht="32.25" customHeight="1" thickBot="1">
      <c r="A130" s="161"/>
      <c r="B130" s="176"/>
      <c r="C130" s="133"/>
      <c r="D130" s="185"/>
      <c r="E130" s="104"/>
      <c r="F130" s="107"/>
      <c r="G130" s="89"/>
      <c r="H130" s="92"/>
      <c r="I130" s="92"/>
      <c r="J130" s="92"/>
      <c r="K130" s="92"/>
      <c r="L130" s="92"/>
      <c r="M130" s="92"/>
      <c r="N130" s="81"/>
    </row>
    <row r="131" spans="1:17" ht="119.25" customHeight="1">
      <c r="A131" s="158" t="s">
        <v>136</v>
      </c>
      <c r="B131" s="137" t="s">
        <v>7</v>
      </c>
      <c r="C131" s="131">
        <v>15599.2</v>
      </c>
      <c r="D131" s="108"/>
      <c r="E131" s="103">
        <v>1000</v>
      </c>
      <c r="F131" s="105">
        <v>7000</v>
      </c>
      <c r="G131" s="82">
        <v>7599.2</v>
      </c>
      <c r="H131" s="78"/>
      <c r="I131" s="90"/>
      <c r="J131" s="90"/>
      <c r="K131" s="90"/>
      <c r="L131" s="90"/>
      <c r="M131" s="90"/>
      <c r="N131" s="93"/>
      <c r="Q131" s="6"/>
    </row>
    <row r="132" spans="1:14" ht="31.5" customHeight="1" thickBot="1">
      <c r="A132" s="156"/>
      <c r="B132" s="139"/>
      <c r="C132" s="133"/>
      <c r="D132" s="110"/>
      <c r="E132" s="104"/>
      <c r="F132" s="107"/>
      <c r="G132" s="83"/>
      <c r="H132" s="79"/>
      <c r="I132" s="92"/>
      <c r="J132" s="92"/>
      <c r="K132" s="92"/>
      <c r="L132" s="92"/>
      <c r="M132" s="92"/>
      <c r="N132" s="81"/>
    </row>
    <row r="133" spans="1:14" ht="63" customHeight="1">
      <c r="A133" s="134" t="s">
        <v>137</v>
      </c>
      <c r="B133" s="174" t="s">
        <v>59</v>
      </c>
      <c r="C133" s="131">
        <v>24293.2</v>
      </c>
      <c r="D133" s="205">
        <v>24293.2</v>
      </c>
      <c r="E133" s="103"/>
      <c r="F133" s="105"/>
      <c r="G133" s="87"/>
      <c r="H133" s="90"/>
      <c r="I133" s="90"/>
      <c r="J133" s="90"/>
      <c r="K133" s="90"/>
      <c r="L133" s="90"/>
      <c r="M133" s="90"/>
      <c r="N133" s="93"/>
    </row>
    <row r="134" spans="1:14" ht="12.75">
      <c r="A134" s="135"/>
      <c r="B134" s="175"/>
      <c r="C134" s="132"/>
      <c r="D134" s="206"/>
      <c r="E134" s="117"/>
      <c r="F134" s="106"/>
      <c r="G134" s="88"/>
      <c r="H134" s="91"/>
      <c r="I134" s="91"/>
      <c r="J134" s="91"/>
      <c r="K134" s="91"/>
      <c r="L134" s="91"/>
      <c r="M134" s="91"/>
      <c r="N134" s="80"/>
    </row>
    <row r="135" spans="1:14" ht="5.25" customHeight="1" thickBot="1">
      <c r="A135" s="135"/>
      <c r="B135" s="175"/>
      <c r="C135" s="132"/>
      <c r="D135" s="206"/>
      <c r="E135" s="117"/>
      <c r="F135" s="106"/>
      <c r="G135" s="88"/>
      <c r="H135" s="91"/>
      <c r="I135" s="91"/>
      <c r="J135" s="91"/>
      <c r="K135" s="91"/>
      <c r="L135" s="91"/>
      <c r="M135" s="91"/>
      <c r="N135" s="80"/>
    </row>
    <row r="136" spans="1:14" ht="13.5" hidden="1" thickBot="1">
      <c r="A136" s="135"/>
      <c r="B136" s="175"/>
      <c r="C136" s="132"/>
      <c r="D136" s="206"/>
      <c r="E136" s="117"/>
      <c r="F136" s="106"/>
      <c r="G136" s="88"/>
      <c r="H136" s="91"/>
      <c r="I136" s="91"/>
      <c r="J136" s="91"/>
      <c r="K136" s="91"/>
      <c r="L136" s="91"/>
      <c r="M136" s="91"/>
      <c r="N136" s="80"/>
    </row>
    <row r="137" spans="1:14" ht="13.5" hidden="1" thickBot="1">
      <c r="A137" s="136"/>
      <c r="B137" s="176"/>
      <c r="C137" s="133"/>
      <c r="D137" s="207"/>
      <c r="E137" s="104"/>
      <c r="F137" s="107"/>
      <c r="G137" s="89"/>
      <c r="H137" s="92"/>
      <c r="I137" s="92"/>
      <c r="J137" s="92"/>
      <c r="K137" s="92"/>
      <c r="L137" s="92"/>
      <c r="M137" s="92"/>
      <c r="N137" s="81"/>
    </row>
    <row r="138" spans="1:14" ht="27" customHeight="1">
      <c r="A138" s="152" t="s">
        <v>138</v>
      </c>
      <c r="B138" s="146" t="s">
        <v>156</v>
      </c>
      <c r="C138" s="149">
        <v>12405.6</v>
      </c>
      <c r="D138" s="190"/>
      <c r="E138" s="103"/>
      <c r="F138" s="105"/>
      <c r="G138" s="87"/>
      <c r="H138" s="90"/>
      <c r="I138" s="90"/>
      <c r="J138" s="90"/>
      <c r="K138" s="90"/>
      <c r="L138" s="90"/>
      <c r="M138" s="90"/>
      <c r="N138" s="93"/>
    </row>
    <row r="139" spans="1:14" ht="12.75">
      <c r="A139" s="153"/>
      <c r="B139" s="147"/>
      <c r="C139" s="150"/>
      <c r="D139" s="191"/>
      <c r="E139" s="117"/>
      <c r="F139" s="106"/>
      <c r="G139" s="88"/>
      <c r="H139" s="91"/>
      <c r="I139" s="91"/>
      <c r="J139" s="91"/>
      <c r="K139" s="91"/>
      <c r="L139" s="91"/>
      <c r="M139" s="91"/>
      <c r="N139" s="80"/>
    </row>
    <row r="140" spans="1:14" ht="55.5" customHeight="1" thickBot="1">
      <c r="A140" s="154"/>
      <c r="B140" s="148"/>
      <c r="C140" s="151"/>
      <c r="D140" s="192"/>
      <c r="E140" s="104"/>
      <c r="F140" s="107"/>
      <c r="G140" s="89"/>
      <c r="H140" s="92"/>
      <c r="I140" s="92"/>
      <c r="J140" s="92"/>
      <c r="K140" s="92"/>
      <c r="L140" s="92"/>
      <c r="M140" s="92"/>
      <c r="N140" s="81"/>
    </row>
    <row r="141" spans="1:14" ht="12.75">
      <c r="A141" s="152" t="s">
        <v>139</v>
      </c>
      <c r="B141" s="146" t="s">
        <v>157</v>
      </c>
      <c r="C141" s="149">
        <v>1758.24</v>
      </c>
      <c r="D141" s="183"/>
      <c r="E141" s="103"/>
      <c r="F141" s="105"/>
      <c r="G141" s="87"/>
      <c r="H141" s="90"/>
      <c r="I141" s="90"/>
      <c r="J141" s="90"/>
      <c r="K141" s="90"/>
      <c r="L141" s="90"/>
      <c r="M141" s="90"/>
      <c r="N141" s="93"/>
    </row>
    <row r="142" spans="1:14" ht="12.75">
      <c r="A142" s="153"/>
      <c r="B142" s="147"/>
      <c r="C142" s="150"/>
      <c r="D142" s="184"/>
      <c r="E142" s="117"/>
      <c r="F142" s="106"/>
      <c r="G142" s="88"/>
      <c r="H142" s="91"/>
      <c r="I142" s="91"/>
      <c r="J142" s="91"/>
      <c r="K142" s="91"/>
      <c r="L142" s="91"/>
      <c r="M142" s="91"/>
      <c r="N142" s="80"/>
    </row>
    <row r="143" spans="1:14" ht="12.75">
      <c r="A143" s="153"/>
      <c r="B143" s="147"/>
      <c r="C143" s="150"/>
      <c r="D143" s="184"/>
      <c r="E143" s="117"/>
      <c r="F143" s="106"/>
      <c r="G143" s="88"/>
      <c r="H143" s="91"/>
      <c r="I143" s="91"/>
      <c r="J143" s="91"/>
      <c r="K143" s="91"/>
      <c r="L143" s="91"/>
      <c r="M143" s="91"/>
      <c r="N143" s="80"/>
    </row>
    <row r="144" spans="1:14" ht="131.25" customHeight="1" thickBot="1">
      <c r="A144" s="154"/>
      <c r="B144" s="148"/>
      <c r="C144" s="151"/>
      <c r="D144" s="185"/>
      <c r="E144" s="104"/>
      <c r="F144" s="107"/>
      <c r="G144" s="89"/>
      <c r="H144" s="92"/>
      <c r="I144" s="92"/>
      <c r="J144" s="92"/>
      <c r="K144" s="92"/>
      <c r="L144" s="92"/>
      <c r="M144" s="92"/>
      <c r="N144" s="81"/>
    </row>
    <row r="145" spans="1:14" ht="12.75">
      <c r="A145" s="152" t="s">
        <v>140</v>
      </c>
      <c r="B145" s="146" t="s">
        <v>158</v>
      </c>
      <c r="C145" s="149">
        <v>2677.19</v>
      </c>
      <c r="D145" s="183"/>
      <c r="E145" s="103"/>
      <c r="F145" s="105"/>
      <c r="G145" s="87"/>
      <c r="H145" s="90"/>
      <c r="I145" s="90"/>
      <c r="J145" s="90"/>
      <c r="K145" s="90"/>
      <c r="L145" s="90"/>
      <c r="M145" s="90"/>
      <c r="N145" s="93"/>
    </row>
    <row r="146" spans="1:14" ht="12.75">
      <c r="A146" s="153"/>
      <c r="B146" s="147"/>
      <c r="C146" s="150"/>
      <c r="D146" s="184"/>
      <c r="E146" s="117"/>
      <c r="F146" s="106"/>
      <c r="G146" s="88"/>
      <c r="H146" s="91"/>
      <c r="I146" s="91"/>
      <c r="J146" s="91"/>
      <c r="K146" s="91"/>
      <c r="L146" s="91"/>
      <c r="M146" s="91"/>
      <c r="N146" s="80"/>
    </row>
    <row r="147" spans="1:14" ht="12.75">
      <c r="A147" s="153"/>
      <c r="B147" s="147"/>
      <c r="C147" s="150"/>
      <c r="D147" s="184"/>
      <c r="E147" s="117"/>
      <c r="F147" s="106"/>
      <c r="G147" s="88"/>
      <c r="H147" s="91"/>
      <c r="I147" s="91"/>
      <c r="J147" s="91"/>
      <c r="K147" s="91"/>
      <c r="L147" s="91"/>
      <c r="M147" s="91"/>
      <c r="N147" s="80"/>
    </row>
    <row r="148" spans="1:14" ht="156.75" customHeight="1" thickBot="1">
      <c r="A148" s="154"/>
      <c r="B148" s="148"/>
      <c r="C148" s="151"/>
      <c r="D148" s="185"/>
      <c r="E148" s="104"/>
      <c r="F148" s="107"/>
      <c r="G148" s="89"/>
      <c r="H148" s="92"/>
      <c r="I148" s="92"/>
      <c r="J148" s="92"/>
      <c r="K148" s="92"/>
      <c r="L148" s="92"/>
      <c r="M148" s="92"/>
      <c r="N148" s="81"/>
    </row>
    <row r="149" spans="1:14" ht="15.75" customHeight="1">
      <c r="A149" s="152" t="s">
        <v>141</v>
      </c>
      <c r="B149" s="146" t="s">
        <v>72</v>
      </c>
      <c r="C149" s="163">
        <v>910.301</v>
      </c>
      <c r="D149" s="183">
        <v>1000</v>
      </c>
      <c r="E149" s="103"/>
      <c r="F149" s="105"/>
      <c r="G149" s="87"/>
      <c r="H149" s="90"/>
      <c r="I149" s="90"/>
      <c r="J149" s="90"/>
      <c r="K149" s="90"/>
      <c r="L149" s="90"/>
      <c r="M149" s="90"/>
      <c r="N149" s="93"/>
    </row>
    <row r="150" spans="1:14" ht="12.75">
      <c r="A150" s="153"/>
      <c r="B150" s="147"/>
      <c r="C150" s="164"/>
      <c r="D150" s="184"/>
      <c r="E150" s="117"/>
      <c r="F150" s="106"/>
      <c r="G150" s="88"/>
      <c r="H150" s="91"/>
      <c r="I150" s="91"/>
      <c r="J150" s="91"/>
      <c r="K150" s="91"/>
      <c r="L150" s="91"/>
      <c r="M150" s="91"/>
      <c r="N150" s="80"/>
    </row>
    <row r="151" spans="1:14" ht="12.75">
      <c r="A151" s="153"/>
      <c r="B151" s="147"/>
      <c r="C151" s="164"/>
      <c r="D151" s="184"/>
      <c r="E151" s="117"/>
      <c r="F151" s="106"/>
      <c r="G151" s="88"/>
      <c r="H151" s="91"/>
      <c r="I151" s="91"/>
      <c r="J151" s="91"/>
      <c r="K151" s="91"/>
      <c r="L151" s="91"/>
      <c r="M151" s="91"/>
      <c r="N151" s="80"/>
    </row>
    <row r="152" spans="1:14" ht="72" customHeight="1" thickBot="1">
      <c r="A152" s="154"/>
      <c r="B152" s="148"/>
      <c r="C152" s="165"/>
      <c r="D152" s="185"/>
      <c r="E152" s="104"/>
      <c r="F152" s="107"/>
      <c r="G152" s="89"/>
      <c r="H152" s="92"/>
      <c r="I152" s="92"/>
      <c r="J152" s="92"/>
      <c r="K152" s="92"/>
      <c r="L152" s="92"/>
      <c r="M152" s="92"/>
      <c r="N152" s="81"/>
    </row>
    <row r="153" spans="1:14" ht="15.75" customHeight="1">
      <c r="A153" s="134" t="s">
        <v>142</v>
      </c>
      <c r="B153" s="144" t="s">
        <v>73</v>
      </c>
      <c r="C153" s="177">
        <v>4707.488</v>
      </c>
      <c r="D153" s="183">
        <f>2479-150</f>
        <v>2329</v>
      </c>
      <c r="E153" s="103"/>
      <c r="F153" s="105"/>
      <c r="G153" s="87"/>
      <c r="H153" s="90"/>
      <c r="I153" s="90"/>
      <c r="J153" s="90"/>
      <c r="K153" s="90"/>
      <c r="L153" s="90"/>
      <c r="M153" s="90"/>
      <c r="N153" s="93"/>
    </row>
    <row r="154" spans="1:14" ht="12.75">
      <c r="A154" s="135"/>
      <c r="B154" s="162"/>
      <c r="C154" s="178"/>
      <c r="D154" s="184"/>
      <c r="E154" s="117"/>
      <c r="F154" s="106"/>
      <c r="G154" s="88"/>
      <c r="H154" s="91"/>
      <c r="I154" s="91"/>
      <c r="J154" s="91"/>
      <c r="K154" s="91"/>
      <c r="L154" s="91"/>
      <c r="M154" s="91"/>
      <c r="N154" s="80"/>
    </row>
    <row r="155" spans="1:14" ht="12.75">
      <c r="A155" s="135"/>
      <c r="B155" s="162"/>
      <c r="C155" s="178"/>
      <c r="D155" s="184"/>
      <c r="E155" s="117"/>
      <c r="F155" s="106"/>
      <c r="G155" s="88"/>
      <c r="H155" s="91"/>
      <c r="I155" s="91"/>
      <c r="J155" s="91"/>
      <c r="K155" s="91"/>
      <c r="L155" s="91"/>
      <c r="M155" s="91"/>
      <c r="N155" s="80"/>
    </row>
    <row r="156" spans="1:14" ht="91.5" customHeight="1" thickBot="1">
      <c r="A156" s="136"/>
      <c r="B156" s="145"/>
      <c r="C156" s="179"/>
      <c r="D156" s="185"/>
      <c r="E156" s="104"/>
      <c r="F156" s="107"/>
      <c r="G156" s="89"/>
      <c r="H156" s="92"/>
      <c r="I156" s="92"/>
      <c r="J156" s="92"/>
      <c r="K156" s="92"/>
      <c r="L156" s="92"/>
      <c r="M156" s="92"/>
      <c r="N156" s="81"/>
    </row>
    <row r="157" spans="1:14" ht="135.75" customHeight="1" thickBot="1">
      <c r="A157" s="12" t="s">
        <v>143</v>
      </c>
      <c r="B157" s="29" t="s">
        <v>118</v>
      </c>
      <c r="C157" s="15">
        <v>1690</v>
      </c>
      <c r="D157" s="56"/>
      <c r="E157" s="57"/>
      <c r="F157" s="58">
        <v>370</v>
      </c>
      <c r="G157" s="59">
        <f>C157-F157</f>
        <v>1320</v>
      </c>
      <c r="H157" s="57"/>
      <c r="I157" s="57"/>
      <c r="J157" s="57"/>
      <c r="K157" s="57"/>
      <c r="L157" s="57"/>
      <c r="M157" s="57"/>
      <c r="N157" s="58"/>
    </row>
    <row r="158" spans="1:14" ht="76.5" customHeight="1" thickBot="1">
      <c r="A158" s="12" t="s">
        <v>144</v>
      </c>
      <c r="B158" s="29" t="s">
        <v>20</v>
      </c>
      <c r="C158" s="15">
        <v>21968.7</v>
      </c>
      <c r="D158" s="56"/>
      <c r="E158" s="57">
        <v>1000</v>
      </c>
      <c r="F158" s="58">
        <v>10000</v>
      </c>
      <c r="G158" s="59">
        <f>C158-E158-F158</f>
        <v>10968.7</v>
      </c>
      <c r="H158" s="57"/>
      <c r="I158" s="57"/>
      <c r="J158" s="57"/>
      <c r="K158" s="57"/>
      <c r="L158" s="57"/>
      <c r="M158" s="57"/>
      <c r="N158" s="58"/>
    </row>
    <row r="159" spans="1:14" ht="81.75" customHeight="1" thickBot="1">
      <c r="A159" s="18" t="s">
        <v>145</v>
      </c>
      <c r="B159" s="76" t="s">
        <v>147</v>
      </c>
      <c r="C159" s="77">
        <v>258000</v>
      </c>
      <c r="D159" s="56"/>
      <c r="E159" s="57"/>
      <c r="F159" s="58"/>
      <c r="G159" s="59">
        <v>5000</v>
      </c>
      <c r="H159" s="57">
        <v>63250</v>
      </c>
      <c r="I159" s="57">
        <v>63250</v>
      </c>
      <c r="J159" s="57">
        <v>63250</v>
      </c>
      <c r="K159" s="63">
        <f>C159-J159-I159-H159-G159</f>
        <v>63250</v>
      </c>
      <c r="L159" s="57"/>
      <c r="M159" s="57"/>
      <c r="N159" s="58"/>
    </row>
    <row r="160" spans="1:14" ht="36.75" customHeight="1" thickBot="1">
      <c r="A160" s="18" t="s">
        <v>146</v>
      </c>
      <c r="B160" s="16" t="s">
        <v>8</v>
      </c>
      <c r="C160" s="17">
        <v>75699.1</v>
      </c>
      <c r="D160" s="56"/>
      <c r="E160" s="57"/>
      <c r="F160" s="58">
        <v>3500</v>
      </c>
      <c r="G160" s="59">
        <v>20000</v>
      </c>
      <c r="H160" s="57">
        <v>20000</v>
      </c>
      <c r="I160" s="57">
        <f>C160-H160-G160-F160</f>
        <v>32199.100000000006</v>
      </c>
      <c r="J160" s="57"/>
      <c r="K160" s="57"/>
      <c r="L160" s="57"/>
      <c r="M160" s="57"/>
      <c r="N160" s="74"/>
    </row>
    <row r="161" spans="1:14" ht="54" customHeight="1" thickBot="1">
      <c r="A161" s="39" t="s">
        <v>162</v>
      </c>
      <c r="B161" s="16" t="s">
        <v>152</v>
      </c>
      <c r="C161" s="17">
        <v>6961.239</v>
      </c>
      <c r="D161" s="56">
        <f>6961.239-300</f>
        <v>6661.239</v>
      </c>
      <c r="E161" s="57"/>
      <c r="F161" s="58"/>
      <c r="G161" s="59"/>
      <c r="H161" s="57"/>
      <c r="I161" s="57"/>
      <c r="J161" s="57"/>
      <c r="K161" s="57"/>
      <c r="L161" s="57"/>
      <c r="M161" s="57"/>
      <c r="N161" s="74"/>
    </row>
    <row r="162" spans="1:14" s="216" customFormat="1" ht="53.25" customHeight="1" thickBot="1">
      <c r="A162" s="243" t="s">
        <v>164</v>
      </c>
      <c r="B162" s="244" t="s">
        <v>165</v>
      </c>
      <c r="C162" s="77">
        <v>1162.6</v>
      </c>
      <c r="D162" s="212"/>
      <c r="E162" s="213">
        <v>1162.6</v>
      </c>
      <c r="F162" s="214"/>
      <c r="G162" s="215"/>
      <c r="H162" s="213"/>
      <c r="I162" s="213"/>
      <c r="J162" s="213"/>
      <c r="K162" s="213"/>
      <c r="L162" s="213"/>
      <c r="M162" s="213"/>
      <c r="N162" s="245"/>
    </row>
    <row r="163" spans="1:14" s="216" customFormat="1" ht="53.25" customHeight="1" thickBot="1">
      <c r="A163" s="243" t="s">
        <v>163</v>
      </c>
      <c r="B163" s="244" t="s">
        <v>167</v>
      </c>
      <c r="C163" s="77">
        <v>213.6</v>
      </c>
      <c r="D163" s="212"/>
      <c r="E163" s="213">
        <v>213.6</v>
      </c>
      <c r="F163" s="214"/>
      <c r="G163" s="215"/>
      <c r="H163" s="213"/>
      <c r="I163" s="213"/>
      <c r="J163" s="213"/>
      <c r="K163" s="213"/>
      <c r="L163" s="213"/>
      <c r="M163" s="213"/>
      <c r="N163" s="245"/>
    </row>
    <row r="164" spans="1:14" s="216" customFormat="1" ht="51" customHeight="1" thickBot="1">
      <c r="A164" s="243" t="s">
        <v>166</v>
      </c>
      <c r="B164" s="244" t="s">
        <v>175</v>
      </c>
      <c r="C164" s="77">
        <v>1267.2</v>
      </c>
      <c r="D164" s="212"/>
      <c r="E164" s="213"/>
      <c r="F164" s="214"/>
      <c r="G164" s="215"/>
      <c r="H164" s="213"/>
      <c r="I164" s="213">
        <v>1267.2</v>
      </c>
      <c r="J164" s="213"/>
      <c r="K164" s="213"/>
      <c r="L164" s="213"/>
      <c r="M164" s="213"/>
      <c r="N164" s="245"/>
    </row>
    <row r="165" spans="1:14" s="216" customFormat="1" ht="51.75" customHeight="1" thickBot="1">
      <c r="A165" s="243" t="s">
        <v>168</v>
      </c>
      <c r="B165" s="244" t="s">
        <v>170</v>
      </c>
      <c r="C165" s="77">
        <v>743.4</v>
      </c>
      <c r="D165" s="212"/>
      <c r="E165" s="213">
        <v>743.4</v>
      </c>
      <c r="F165" s="214"/>
      <c r="G165" s="215"/>
      <c r="H165" s="213"/>
      <c r="I165" s="213"/>
      <c r="J165" s="213"/>
      <c r="K165" s="213"/>
      <c r="L165" s="213"/>
      <c r="M165" s="213"/>
      <c r="N165" s="245"/>
    </row>
    <row r="166" spans="1:14" s="216" customFormat="1" ht="87" customHeight="1" thickBot="1">
      <c r="A166" s="243" t="s">
        <v>169</v>
      </c>
      <c r="B166" s="244" t="s">
        <v>172</v>
      </c>
      <c r="C166" s="77">
        <v>4127.3</v>
      </c>
      <c r="D166" s="212"/>
      <c r="E166" s="213">
        <v>4127.3</v>
      </c>
      <c r="F166" s="214"/>
      <c r="G166" s="215"/>
      <c r="H166" s="213"/>
      <c r="I166" s="213"/>
      <c r="J166" s="213"/>
      <c r="K166" s="213"/>
      <c r="L166" s="213"/>
      <c r="M166" s="213"/>
      <c r="N166" s="245"/>
    </row>
    <row r="167" spans="1:14" ht="67.5" customHeight="1" thickBot="1">
      <c r="A167" s="39" t="s">
        <v>171</v>
      </c>
      <c r="B167" s="16" t="s">
        <v>153</v>
      </c>
      <c r="C167" s="17">
        <v>500</v>
      </c>
      <c r="D167" s="56">
        <f>500-100</f>
        <v>400</v>
      </c>
      <c r="E167" s="57">
        <v>500</v>
      </c>
      <c r="F167" s="58">
        <v>600</v>
      </c>
      <c r="G167" s="59">
        <v>600</v>
      </c>
      <c r="H167" s="57">
        <v>600</v>
      </c>
      <c r="I167" s="57">
        <v>700</v>
      </c>
      <c r="J167" s="57">
        <v>700</v>
      </c>
      <c r="K167" s="57">
        <v>700</v>
      </c>
      <c r="L167" s="57">
        <v>800</v>
      </c>
      <c r="M167" s="57">
        <v>800</v>
      </c>
      <c r="N167" s="74">
        <v>800</v>
      </c>
    </row>
    <row r="168" spans="1:14" ht="16.5" customHeight="1" thickBot="1">
      <c r="A168" s="10"/>
      <c r="B168" s="73" t="s">
        <v>33</v>
      </c>
      <c r="C168" s="11">
        <f>SUM(C89:C167)</f>
        <v>1616484.708</v>
      </c>
      <c r="D168" s="11">
        <f aca="true" t="shared" si="2" ref="D168:N168">SUM(D89:D167)</f>
        <v>38832.439</v>
      </c>
      <c r="E168" s="11">
        <f t="shared" si="2"/>
        <v>101371.14</v>
      </c>
      <c r="F168" s="11">
        <f t="shared" si="2"/>
        <v>267636.18</v>
      </c>
      <c r="G168" s="11">
        <f t="shared" si="2"/>
        <v>285846.86</v>
      </c>
      <c r="H168" s="11">
        <f t="shared" si="2"/>
        <v>304665</v>
      </c>
      <c r="I168" s="11">
        <f t="shared" si="2"/>
        <v>389072.09</v>
      </c>
      <c r="J168" s="11">
        <f t="shared" si="2"/>
        <v>145450</v>
      </c>
      <c r="K168" s="11">
        <f t="shared" si="2"/>
        <v>63950</v>
      </c>
      <c r="L168" s="11">
        <f t="shared" si="2"/>
        <v>800</v>
      </c>
      <c r="M168" s="11">
        <f t="shared" si="2"/>
        <v>800</v>
      </c>
      <c r="N168" s="11">
        <f t="shared" si="2"/>
        <v>800</v>
      </c>
    </row>
    <row r="169" spans="1:14" s="4" customFormat="1" ht="16.5" customHeight="1" thickBot="1">
      <c r="A169" s="12"/>
      <c r="B169" s="13" t="s">
        <v>34</v>
      </c>
      <c r="C169" s="15">
        <f>C71+C87+C168</f>
        <v>6105586.828</v>
      </c>
      <c r="D169" s="36">
        <f aca="true" t="shared" si="3" ref="D169:N169">D71+D87+D168</f>
        <v>171594.439</v>
      </c>
      <c r="E169" s="37">
        <f t="shared" si="3"/>
        <v>371214.44999999995</v>
      </c>
      <c r="F169" s="38">
        <f t="shared" si="3"/>
        <v>550079.55</v>
      </c>
      <c r="G169" s="34">
        <f t="shared" si="3"/>
        <v>711069.95</v>
      </c>
      <c r="H169" s="15">
        <f t="shared" si="3"/>
        <v>587865.21</v>
      </c>
      <c r="I169" s="15">
        <f t="shared" si="3"/>
        <v>601433.0900000001</v>
      </c>
      <c r="J169" s="15">
        <f t="shared" si="3"/>
        <v>521646.98</v>
      </c>
      <c r="K169" s="15">
        <f t="shared" si="3"/>
        <v>430350</v>
      </c>
      <c r="L169" s="15">
        <f t="shared" si="3"/>
        <v>468004.80000000005</v>
      </c>
      <c r="M169" s="15">
        <f t="shared" si="3"/>
        <v>320800</v>
      </c>
      <c r="N169" s="15">
        <f t="shared" si="3"/>
        <v>494028.06000000006</v>
      </c>
    </row>
    <row r="170" spans="4:14" s="4" customFormat="1" ht="12.75">
      <c r="D170" s="1"/>
      <c r="E170" s="1"/>
      <c r="F170" s="1"/>
      <c r="G170" s="3"/>
      <c r="H170" s="3"/>
      <c r="I170" s="3"/>
      <c r="J170" s="3"/>
      <c r="K170" s="3"/>
      <c r="L170" s="3"/>
      <c r="M170" s="3"/>
      <c r="N170" s="3"/>
    </row>
    <row r="171" spans="4:14" s="4" customFormat="1" ht="12.75">
      <c r="D171" s="1"/>
      <c r="E171" s="1"/>
      <c r="F171" s="1"/>
      <c r="G171" s="3"/>
      <c r="H171" s="3"/>
      <c r="I171" s="3"/>
      <c r="J171" s="3"/>
      <c r="K171" s="246" t="s">
        <v>5</v>
      </c>
      <c r="L171" s="246"/>
      <c r="M171" s="246"/>
      <c r="N171" s="246"/>
    </row>
    <row r="172" ht="12.75">
      <c r="E172" s="3"/>
    </row>
  </sheetData>
  <sheetProtection/>
  <mergeCells count="560">
    <mergeCell ref="J1:N1"/>
    <mergeCell ref="A3:N3"/>
    <mergeCell ref="G153:G156"/>
    <mergeCell ref="H153:H156"/>
    <mergeCell ref="I153:I156"/>
    <mergeCell ref="J153:J156"/>
    <mergeCell ref="K153:K156"/>
    <mergeCell ref="L153:L156"/>
    <mergeCell ref="M153:M156"/>
    <mergeCell ref="D4:N4"/>
    <mergeCell ref="G149:G152"/>
    <mergeCell ref="H149:H152"/>
    <mergeCell ref="I149:I152"/>
    <mergeCell ref="J149:J152"/>
    <mergeCell ref="N153:N156"/>
    <mergeCell ref="K149:K152"/>
    <mergeCell ref="L149:L152"/>
    <mergeCell ref="M149:M152"/>
    <mergeCell ref="N149:N152"/>
    <mergeCell ref="G145:G148"/>
    <mergeCell ref="H145:H148"/>
    <mergeCell ref="I145:I148"/>
    <mergeCell ref="J145:J148"/>
    <mergeCell ref="K145:K148"/>
    <mergeCell ref="L145:L148"/>
    <mergeCell ref="M145:M148"/>
    <mergeCell ref="N145:N148"/>
    <mergeCell ref="G141:G144"/>
    <mergeCell ref="H141:H144"/>
    <mergeCell ref="I141:I144"/>
    <mergeCell ref="J141:J144"/>
    <mergeCell ref="K141:K144"/>
    <mergeCell ref="L141:L144"/>
    <mergeCell ref="M141:M144"/>
    <mergeCell ref="N141:N144"/>
    <mergeCell ref="M133:M137"/>
    <mergeCell ref="N133:N137"/>
    <mergeCell ref="M138:M140"/>
    <mergeCell ref="N138:N140"/>
    <mergeCell ref="K138:K140"/>
    <mergeCell ref="L138:L140"/>
    <mergeCell ref="K133:K137"/>
    <mergeCell ref="L133:L137"/>
    <mergeCell ref="G138:G140"/>
    <mergeCell ref="H138:H140"/>
    <mergeCell ref="K131:K132"/>
    <mergeCell ref="L131:L132"/>
    <mergeCell ref="G133:G137"/>
    <mergeCell ref="H133:H137"/>
    <mergeCell ref="I133:I137"/>
    <mergeCell ref="J133:J137"/>
    <mergeCell ref="I138:I140"/>
    <mergeCell ref="J138:J140"/>
    <mergeCell ref="G131:G132"/>
    <mergeCell ref="H131:H132"/>
    <mergeCell ref="I131:I132"/>
    <mergeCell ref="J131:J132"/>
    <mergeCell ref="M126:M130"/>
    <mergeCell ref="N126:N130"/>
    <mergeCell ref="M131:M132"/>
    <mergeCell ref="N131:N132"/>
    <mergeCell ref="I126:I130"/>
    <mergeCell ref="J126:J130"/>
    <mergeCell ref="K126:K130"/>
    <mergeCell ref="L126:L130"/>
    <mergeCell ref="M121:M125"/>
    <mergeCell ref="N121:N125"/>
    <mergeCell ref="G121:G125"/>
    <mergeCell ref="H121:H125"/>
    <mergeCell ref="I121:I125"/>
    <mergeCell ref="J121:J125"/>
    <mergeCell ref="K121:K125"/>
    <mergeCell ref="L121:L125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M110:M111"/>
    <mergeCell ref="N110:N111"/>
    <mergeCell ref="G112:G114"/>
    <mergeCell ref="H112:H114"/>
    <mergeCell ref="I112:I114"/>
    <mergeCell ref="J112:J114"/>
    <mergeCell ref="K112:K114"/>
    <mergeCell ref="L112:L114"/>
    <mergeCell ref="M112:M114"/>
    <mergeCell ref="N112:N114"/>
    <mergeCell ref="K110:K111"/>
    <mergeCell ref="L110:L111"/>
    <mergeCell ref="G105:G106"/>
    <mergeCell ref="H105:H106"/>
    <mergeCell ref="I105:I106"/>
    <mergeCell ref="G110:G111"/>
    <mergeCell ref="H110:H111"/>
    <mergeCell ref="I110:I111"/>
    <mergeCell ref="J110:J111"/>
    <mergeCell ref="J105:J106"/>
    <mergeCell ref="K105:K106"/>
    <mergeCell ref="L105:L106"/>
    <mergeCell ref="M105:M106"/>
    <mergeCell ref="G107:G109"/>
    <mergeCell ref="H107:H109"/>
    <mergeCell ref="I107:I109"/>
    <mergeCell ref="J107:J109"/>
    <mergeCell ref="N107:N109"/>
    <mergeCell ref="K107:K109"/>
    <mergeCell ref="L107:L109"/>
    <mergeCell ref="M107:M109"/>
    <mergeCell ref="N105:N106"/>
    <mergeCell ref="I97:I99"/>
    <mergeCell ref="J97:J99"/>
    <mergeCell ref="J100:J102"/>
    <mergeCell ref="K103:K104"/>
    <mergeCell ref="K100:K102"/>
    <mergeCell ref="N103:N104"/>
    <mergeCell ref="M103:M104"/>
    <mergeCell ref="L103:L104"/>
    <mergeCell ref="K97:K99"/>
    <mergeCell ref="H103:H104"/>
    <mergeCell ref="I103:I104"/>
    <mergeCell ref="J103:J104"/>
    <mergeCell ref="I100:I102"/>
    <mergeCell ref="H100:H102"/>
    <mergeCell ref="M100:M102"/>
    <mergeCell ref="N100:N102"/>
    <mergeCell ref="N89:N93"/>
    <mergeCell ref="M97:M99"/>
    <mergeCell ref="N97:N99"/>
    <mergeCell ref="M94:M96"/>
    <mergeCell ref="L78:L82"/>
    <mergeCell ref="N78:N82"/>
    <mergeCell ref="L100:L102"/>
    <mergeCell ref="L94:L96"/>
    <mergeCell ref="N94:N96"/>
    <mergeCell ref="M89:M93"/>
    <mergeCell ref="M83:M84"/>
    <mergeCell ref="L89:L93"/>
    <mergeCell ref="L83:L84"/>
    <mergeCell ref="N83:N84"/>
    <mergeCell ref="N51:N52"/>
    <mergeCell ref="N76:N77"/>
    <mergeCell ref="M51:M52"/>
    <mergeCell ref="K51:K52"/>
    <mergeCell ref="M76:M77"/>
    <mergeCell ref="K73:K75"/>
    <mergeCell ref="L51:L52"/>
    <mergeCell ref="L73:L75"/>
    <mergeCell ref="M73:M75"/>
    <mergeCell ref="A72:N72"/>
    <mergeCell ref="N37:N39"/>
    <mergeCell ref="L37:L39"/>
    <mergeCell ref="M37:M39"/>
    <mergeCell ref="N46:N47"/>
    <mergeCell ref="I41:I45"/>
    <mergeCell ref="M41:M45"/>
    <mergeCell ref="N48:N50"/>
    <mergeCell ref="J48:J50"/>
    <mergeCell ref="N41:N45"/>
    <mergeCell ref="N25:N31"/>
    <mergeCell ref="N35:N36"/>
    <mergeCell ref="N32:N34"/>
    <mergeCell ref="M35:M36"/>
    <mergeCell ref="M25:M31"/>
    <mergeCell ref="M32:M34"/>
    <mergeCell ref="M46:M47"/>
    <mergeCell ref="I51:I52"/>
    <mergeCell ref="I78:I82"/>
    <mergeCell ref="J78:J82"/>
    <mergeCell ref="J51:J52"/>
    <mergeCell ref="I73:I75"/>
    <mergeCell ref="J73:J75"/>
    <mergeCell ref="M78:M82"/>
    <mergeCell ref="M48:M50"/>
    <mergeCell ref="K78:K82"/>
    <mergeCell ref="I46:I47"/>
    <mergeCell ref="I83:I84"/>
    <mergeCell ref="J83:J84"/>
    <mergeCell ref="I94:I96"/>
    <mergeCell ref="J89:J93"/>
    <mergeCell ref="I48:I50"/>
    <mergeCell ref="A88:N88"/>
    <mergeCell ref="I89:I93"/>
    <mergeCell ref="J94:J96"/>
    <mergeCell ref="K94:K96"/>
    <mergeCell ref="K89:K93"/>
    <mergeCell ref="K35:K36"/>
    <mergeCell ref="L19:L21"/>
    <mergeCell ref="L41:L45"/>
    <mergeCell ref="L22:L24"/>
    <mergeCell ref="K37:K39"/>
    <mergeCell ref="L46:L47"/>
    <mergeCell ref="L25:L31"/>
    <mergeCell ref="L32:L34"/>
    <mergeCell ref="L35:L36"/>
    <mergeCell ref="G126:G130"/>
    <mergeCell ref="H126:H130"/>
    <mergeCell ref="G78:G82"/>
    <mergeCell ref="H78:H82"/>
    <mergeCell ref="H94:H96"/>
    <mergeCell ref="H97:H99"/>
    <mergeCell ref="G97:G99"/>
    <mergeCell ref="H83:H84"/>
    <mergeCell ref="G100:G102"/>
    <mergeCell ref="G94:G96"/>
    <mergeCell ref="J41:J45"/>
    <mergeCell ref="J46:J47"/>
    <mergeCell ref="K41:K45"/>
    <mergeCell ref="K83:K84"/>
    <mergeCell ref="K46:K47"/>
    <mergeCell ref="K48:K50"/>
    <mergeCell ref="L7:L8"/>
    <mergeCell ref="N16:N18"/>
    <mergeCell ref="N19:N21"/>
    <mergeCell ref="N22:N24"/>
    <mergeCell ref="M19:M21"/>
    <mergeCell ref="N11:N13"/>
    <mergeCell ref="L14:L15"/>
    <mergeCell ref="N14:N15"/>
    <mergeCell ref="M22:M24"/>
    <mergeCell ref="M11:M13"/>
    <mergeCell ref="I7:I8"/>
    <mergeCell ref="N7:N8"/>
    <mergeCell ref="L97:L99"/>
    <mergeCell ref="N73:N75"/>
    <mergeCell ref="L9:L10"/>
    <mergeCell ref="M9:M10"/>
    <mergeCell ref="N9:N10"/>
    <mergeCell ref="L16:L18"/>
    <mergeCell ref="L48:L50"/>
    <mergeCell ref="M7:M8"/>
    <mergeCell ref="H19:H21"/>
    <mergeCell ref="I14:I15"/>
    <mergeCell ref="J14:J15"/>
    <mergeCell ref="K14:K15"/>
    <mergeCell ref="H14:H15"/>
    <mergeCell ref="J19:J21"/>
    <mergeCell ref="K19:K21"/>
    <mergeCell ref="K7:K8"/>
    <mergeCell ref="K9:K10"/>
    <mergeCell ref="J11:J13"/>
    <mergeCell ref="J7:J8"/>
    <mergeCell ref="K11:K13"/>
    <mergeCell ref="J22:J24"/>
    <mergeCell ref="K22:K24"/>
    <mergeCell ref="H22:H24"/>
    <mergeCell ref="I22:I24"/>
    <mergeCell ref="H32:H34"/>
    <mergeCell ref="K25:K31"/>
    <mergeCell ref="H25:H31"/>
    <mergeCell ref="I25:I31"/>
    <mergeCell ref="I32:I34"/>
    <mergeCell ref="J32:J34"/>
    <mergeCell ref="E105:E106"/>
    <mergeCell ref="H35:H36"/>
    <mergeCell ref="J37:J39"/>
    <mergeCell ref="I16:I18"/>
    <mergeCell ref="I19:I21"/>
    <mergeCell ref="H37:H39"/>
    <mergeCell ref="I35:I36"/>
    <mergeCell ref="J35:J36"/>
    <mergeCell ref="J25:J31"/>
    <mergeCell ref="I37:I39"/>
    <mergeCell ref="F133:F137"/>
    <mergeCell ref="F46:F47"/>
    <mergeCell ref="F76:F77"/>
    <mergeCell ref="F119:F120"/>
    <mergeCell ref="F121:F125"/>
    <mergeCell ref="F110:F111"/>
    <mergeCell ref="F94:F96"/>
    <mergeCell ref="F117:F118"/>
    <mergeCell ref="F112:F114"/>
    <mergeCell ref="F105:F106"/>
    <mergeCell ref="H7:H8"/>
    <mergeCell ref="D94:D96"/>
    <mergeCell ref="H11:H13"/>
    <mergeCell ref="E35:E36"/>
    <mergeCell ref="F35:F36"/>
    <mergeCell ref="D76:D77"/>
    <mergeCell ref="G14:G15"/>
    <mergeCell ref="G16:G18"/>
    <mergeCell ref="G19:G21"/>
    <mergeCell ref="D22:D24"/>
    <mergeCell ref="G35:G36"/>
    <mergeCell ref="G22:G24"/>
    <mergeCell ref="H9:H10"/>
    <mergeCell ref="I9:I10"/>
    <mergeCell ref="J9:J10"/>
    <mergeCell ref="G7:G8"/>
    <mergeCell ref="G9:G10"/>
    <mergeCell ref="F9:F10"/>
    <mergeCell ref="F115:F116"/>
    <mergeCell ref="D126:D130"/>
    <mergeCell ref="E126:E130"/>
    <mergeCell ref="F126:F130"/>
    <mergeCell ref="D121:D125"/>
    <mergeCell ref="E121:E125"/>
    <mergeCell ref="D117:D118"/>
    <mergeCell ref="E117:E118"/>
    <mergeCell ref="D119:D120"/>
    <mergeCell ref="D107:D109"/>
    <mergeCell ref="D112:D114"/>
    <mergeCell ref="E112:E114"/>
    <mergeCell ref="D115:D116"/>
    <mergeCell ref="E115:E116"/>
    <mergeCell ref="E110:E111"/>
    <mergeCell ref="D110:D111"/>
    <mergeCell ref="G32:G34"/>
    <mergeCell ref="G37:G39"/>
    <mergeCell ref="G25:G31"/>
    <mergeCell ref="F41:F45"/>
    <mergeCell ref="H41:H45"/>
    <mergeCell ref="H46:H47"/>
    <mergeCell ref="F37:F39"/>
    <mergeCell ref="H89:H93"/>
    <mergeCell ref="G48:G50"/>
    <mergeCell ref="G73:G75"/>
    <mergeCell ref="H73:H75"/>
    <mergeCell ref="G76:G77"/>
    <mergeCell ref="E94:E95"/>
    <mergeCell ref="F83:F84"/>
    <mergeCell ref="E89:E92"/>
    <mergeCell ref="G83:G84"/>
    <mergeCell ref="G89:G93"/>
    <mergeCell ref="F89:F92"/>
    <mergeCell ref="D89:D93"/>
    <mergeCell ref="D46:D47"/>
    <mergeCell ref="H51:H52"/>
    <mergeCell ref="H48:H50"/>
    <mergeCell ref="E76:E77"/>
    <mergeCell ref="D73:D75"/>
    <mergeCell ref="E46:E47"/>
    <mergeCell ref="F78:F82"/>
    <mergeCell ref="E51:E52"/>
    <mergeCell ref="D48:D50"/>
    <mergeCell ref="D51:D52"/>
    <mergeCell ref="D37:D39"/>
    <mergeCell ref="F107:F109"/>
    <mergeCell ref="D100:D102"/>
    <mergeCell ref="E100:E102"/>
    <mergeCell ref="F100:F102"/>
    <mergeCell ref="F103:F104"/>
    <mergeCell ref="E107:E109"/>
    <mergeCell ref="F97:F99"/>
    <mergeCell ref="E103:E104"/>
    <mergeCell ref="F14:F15"/>
    <mergeCell ref="E9:E10"/>
    <mergeCell ref="E73:E75"/>
    <mergeCell ref="F73:F75"/>
    <mergeCell ref="E48:E50"/>
    <mergeCell ref="F48:F50"/>
    <mergeCell ref="F51:F52"/>
    <mergeCell ref="F32:F34"/>
    <mergeCell ref="F27:F31"/>
    <mergeCell ref="E41:E45"/>
    <mergeCell ref="E32:E34"/>
    <mergeCell ref="D27:D31"/>
    <mergeCell ref="E27:E31"/>
    <mergeCell ref="D41:D43"/>
    <mergeCell ref="D9:D10"/>
    <mergeCell ref="E11:E13"/>
    <mergeCell ref="E16:E18"/>
    <mergeCell ref="D7:D8"/>
    <mergeCell ref="E7:E8"/>
    <mergeCell ref="F7:F8"/>
    <mergeCell ref="E14:E15"/>
    <mergeCell ref="D14:D15"/>
    <mergeCell ref="F11:F13"/>
    <mergeCell ref="A6:N6"/>
    <mergeCell ref="D133:D137"/>
    <mergeCell ref="K171:N171"/>
    <mergeCell ref="C126:C130"/>
    <mergeCell ref="C119:C120"/>
    <mergeCell ref="C107:C109"/>
    <mergeCell ref="C89:C92"/>
    <mergeCell ref="B97:B98"/>
    <mergeCell ref="C83:C84"/>
    <mergeCell ref="A76:A77"/>
    <mergeCell ref="B76:B77"/>
    <mergeCell ref="C97:C98"/>
    <mergeCell ref="C78:C82"/>
    <mergeCell ref="C76:C77"/>
    <mergeCell ref="B78:B82"/>
    <mergeCell ref="B89:B92"/>
    <mergeCell ref="B48:B50"/>
    <mergeCell ref="C48:C50"/>
    <mergeCell ref="A48:A50"/>
    <mergeCell ref="A51:A52"/>
    <mergeCell ref="C51:C52"/>
    <mergeCell ref="D19:D21"/>
    <mergeCell ref="F22:F24"/>
    <mergeCell ref="F16:F18"/>
    <mergeCell ref="F19:F21"/>
    <mergeCell ref="E22:E24"/>
    <mergeCell ref="D16:D18"/>
    <mergeCell ref="E19:E21"/>
    <mergeCell ref="A22:A24"/>
    <mergeCell ref="B35:B36"/>
    <mergeCell ref="A110:A111"/>
    <mergeCell ref="A117:A118"/>
    <mergeCell ref="B117:B118"/>
    <mergeCell ref="B110:B111"/>
    <mergeCell ref="A97:A99"/>
    <mergeCell ref="B107:B109"/>
    <mergeCell ref="B51:B52"/>
    <mergeCell ref="A83:A84"/>
    <mergeCell ref="A41:A45"/>
    <mergeCell ref="C41:C45"/>
    <mergeCell ref="B25:B31"/>
    <mergeCell ref="C25:C31"/>
    <mergeCell ref="B37:B39"/>
    <mergeCell ref="B41:B43"/>
    <mergeCell ref="A35:A36"/>
    <mergeCell ref="C37:C39"/>
    <mergeCell ref="L11:L13"/>
    <mergeCell ref="J16:J18"/>
    <mergeCell ref="K16:K18"/>
    <mergeCell ref="M14:M15"/>
    <mergeCell ref="M16:M18"/>
    <mergeCell ref="A9:A10"/>
    <mergeCell ref="A11:A13"/>
    <mergeCell ref="I11:I13"/>
    <mergeCell ref="A16:A18"/>
    <mergeCell ref="B16:B18"/>
    <mergeCell ref="C16:C18"/>
    <mergeCell ref="B14:B15"/>
    <mergeCell ref="C14:C15"/>
    <mergeCell ref="A14:A15"/>
    <mergeCell ref="G11:G13"/>
    <mergeCell ref="H16:H18"/>
    <mergeCell ref="D11:D13"/>
    <mergeCell ref="A4:A5"/>
    <mergeCell ref="B4:B5"/>
    <mergeCell ref="A7:A8"/>
    <mergeCell ref="B7:B8"/>
    <mergeCell ref="C7:C8"/>
    <mergeCell ref="A141:A144"/>
    <mergeCell ref="B141:B144"/>
    <mergeCell ref="A73:A75"/>
    <mergeCell ref="B73:B75"/>
    <mergeCell ref="B126:B130"/>
    <mergeCell ref="A126:A130"/>
    <mergeCell ref="A115:A116"/>
    <mergeCell ref="B115:B116"/>
    <mergeCell ref="A112:A114"/>
    <mergeCell ref="B112:B114"/>
    <mergeCell ref="C117:C118"/>
    <mergeCell ref="C110:C111"/>
    <mergeCell ref="A46:A47"/>
    <mergeCell ref="C46:C47"/>
    <mergeCell ref="C100:C102"/>
    <mergeCell ref="A105:A106"/>
    <mergeCell ref="B105:B106"/>
    <mergeCell ref="A107:A109"/>
    <mergeCell ref="C112:C114"/>
    <mergeCell ref="C115:C116"/>
    <mergeCell ref="C105:C106"/>
    <mergeCell ref="C145:C148"/>
    <mergeCell ref="B145:B148"/>
    <mergeCell ref="A19:A21"/>
    <mergeCell ref="A25:A31"/>
    <mergeCell ref="A37:A39"/>
    <mergeCell ref="C35:C36"/>
    <mergeCell ref="B32:B34"/>
    <mergeCell ref="C32:C34"/>
    <mergeCell ref="A32:A34"/>
    <mergeCell ref="A100:A102"/>
    <mergeCell ref="B100:B102"/>
    <mergeCell ref="A103:A104"/>
    <mergeCell ref="B103:B104"/>
    <mergeCell ref="C9:C10"/>
    <mergeCell ref="B19:B21"/>
    <mergeCell ref="C19:C21"/>
    <mergeCell ref="E83:E84"/>
    <mergeCell ref="B83:B84"/>
    <mergeCell ref="B11:B13"/>
    <mergeCell ref="C11:C13"/>
    <mergeCell ref="C73:C75"/>
    <mergeCell ref="B22:B24"/>
    <mergeCell ref="C22:C24"/>
    <mergeCell ref="F141:F144"/>
    <mergeCell ref="D141:D144"/>
    <mergeCell ref="A138:A140"/>
    <mergeCell ref="B138:B140"/>
    <mergeCell ref="F138:F140"/>
    <mergeCell ref="D138:D140"/>
    <mergeCell ref="E141:E144"/>
    <mergeCell ref="E138:E140"/>
    <mergeCell ref="D78:D82"/>
    <mergeCell ref="E78:E82"/>
    <mergeCell ref="D83:D84"/>
    <mergeCell ref="D97:D99"/>
    <mergeCell ref="B94:B95"/>
    <mergeCell ref="A89:A93"/>
    <mergeCell ref="A78:A82"/>
    <mergeCell ref="A94:A96"/>
    <mergeCell ref="F131:F132"/>
    <mergeCell ref="G46:G47"/>
    <mergeCell ref="E37:E39"/>
    <mergeCell ref="G51:G52"/>
    <mergeCell ref="G103:G104"/>
    <mergeCell ref="E119:E120"/>
    <mergeCell ref="G41:G45"/>
    <mergeCell ref="C103:C104"/>
    <mergeCell ref="K32:K34"/>
    <mergeCell ref="D32:D34"/>
    <mergeCell ref="D35:D36"/>
    <mergeCell ref="D105:D106"/>
    <mergeCell ref="D103:D104"/>
    <mergeCell ref="F153:F156"/>
    <mergeCell ref="F149:F152"/>
    <mergeCell ref="D145:D148"/>
    <mergeCell ref="D153:D156"/>
    <mergeCell ref="F145:F148"/>
    <mergeCell ref="E149:E152"/>
    <mergeCell ref="E145:E148"/>
    <mergeCell ref="D149:D152"/>
    <mergeCell ref="E153:E156"/>
    <mergeCell ref="D131:D132"/>
    <mergeCell ref="E131:E132"/>
    <mergeCell ref="E133:E137"/>
    <mergeCell ref="A131:A132"/>
    <mergeCell ref="B131:B132"/>
    <mergeCell ref="C131:C132"/>
    <mergeCell ref="A149:A152"/>
    <mergeCell ref="B149:B152"/>
    <mergeCell ref="A153:A156"/>
    <mergeCell ref="B153:B156"/>
    <mergeCell ref="C153:C156"/>
    <mergeCell ref="A119:A120"/>
    <mergeCell ref="B119:B120"/>
    <mergeCell ref="C121:C125"/>
    <mergeCell ref="A121:A125"/>
    <mergeCell ref="B121:B125"/>
    <mergeCell ref="A133:A137"/>
    <mergeCell ref="B133:B137"/>
    <mergeCell ref="C133:C137"/>
    <mergeCell ref="C138:C140"/>
    <mergeCell ref="C149:C152"/>
    <mergeCell ref="A145:A148"/>
    <mergeCell ref="C141:C144"/>
  </mergeCells>
  <printOptions horizontalCentered="1" verticalCentered="1"/>
  <pageMargins left="0.3" right="0.15748031496062992" top="0.38" bottom="0.44" header="0.34" footer="0.5"/>
  <pageSetup fitToHeight="20" fitToWidth="1" horizontalDpi="600" verticalDpi="600" orientation="landscape" paperSize="9" scale="63" r:id="rId1"/>
  <rowBreaks count="3" manualBreakCount="3">
    <brk id="34" max="15" man="1"/>
    <brk id="47" max="15" man="1"/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</dc:creator>
  <cp:keywords/>
  <dc:description/>
  <cp:lastModifiedBy>Кузнецова</cp:lastModifiedBy>
  <cp:lastPrinted>2015-06-05T14:44:26Z</cp:lastPrinted>
  <dcterms:created xsi:type="dcterms:W3CDTF">2015-01-20T13:15:46Z</dcterms:created>
  <dcterms:modified xsi:type="dcterms:W3CDTF">2015-06-05T14:44:31Z</dcterms:modified>
  <cp:category/>
  <cp:version/>
  <cp:contentType/>
  <cp:contentStatus/>
</cp:coreProperties>
</file>