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'Лист1'!$A$1:$E$192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<sst xmlns="http://schemas.openxmlformats.org/spreadsheetml/2006/main" count="203" uniqueCount="199">
  <si>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</si>
  <si>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</si>
  <si>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</si>
  <si>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</si>
  <si>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</si>
  <si>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</si>
  <si>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</si>
  <si>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</si>
  <si>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</si>
  <si>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</si>
  <si>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</si>
  <si>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</si>
  <si>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</si>
  <si>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</si>
  <si>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</si>
  <si>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</si>
  <si>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</si>
  <si>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</si>
  <si>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</si>
  <si>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</si>
  <si>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</si>
  <si>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</si>
  <si>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</si>
  <si>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</si>
  <si>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</si>
  <si>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</si>
  <si>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</si>
  <si>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</si>
  <si>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</si>
  <si>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</si>
  <si>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</si>
  <si>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</si>
  <si>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</si>
  <si>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</si>
  <si>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</si>
  <si>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</si>
  <si>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</si>
  <si>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</si>
  <si>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</si>
  <si>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</si>
  <si>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</si>
  <si>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</si>
  <si>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</si>
  <si>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</si>
  <si>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</si>
  <si>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</si>
  <si>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</si>
  <si>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</si>
  <si>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</si>
  <si>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</si>
  <si>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</si>
  <si>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</si>
  <si>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</si>
  <si>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</si>
  <si>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</si>
  <si>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</si>
  <si>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</si>
  <si>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</si>
  <si>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</si>
  <si>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</si>
  <si>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</si>
  <si>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</si>
  <si>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</si>
  <si>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</si>
  <si>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</si>
  <si>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</si>
  <si>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</si>
  <si>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</si>
  <si>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</si>
  <si>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</si>
  <si>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</si>
  <si>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</si>
  <si>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</si>
  <si>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</si>
  <si>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</si>
  <si>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</si>
  <si>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</si>
  <si>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</si>
  <si>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</si>
  <si>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</si>
  <si>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</si>
  <si>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</si>
  <si>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</si>
  <si>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</si>
  <si>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</si>
  <si>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</si>
  <si>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</si>
  <si>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</si>
  <si>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</si>
  <si>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</si>
  <si>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</si>
  <si>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</si>
  <si>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</si>
  <si>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</si>
  <si>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</si>
  <si>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</si>
  <si>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</si>
  <si>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</si>
  <si>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</si>
  <si>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</si>
  <si>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</si>
  <si>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</si>
  <si>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</si>
  <si>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</si>
  <si>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</si>
  <si>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</si>
  <si>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</si>
  <si>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</si>
  <si>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</si>
  <si>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</si>
  <si>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</si>
  <si>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</si>
  <si>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</si>
  <si>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</si>
  <si>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</si>
  <si>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</si>
  <si>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</si>
  <si>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</si>
  <si>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</si>
  <si>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</si>
  <si>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</si>
  <si>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</si>
  <si>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</si>
  <si>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</si>
  <si>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</si>
  <si>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</si>
  <si>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</si>
  <si>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</si>
  <si>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</si>
  <si>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</si>
  <si>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</si>
  <si>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</si>
  <si>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</si>
  <si>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</si>
  <si>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</si>
  <si>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</si>
  <si>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</si>
  <si>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</si>
  <si>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</si>
  <si>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</si>
  <si>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</si>
  <si>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</si>
  <si>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</si>
  <si>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</si>
  <si>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</si>
  <si>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</si>
  <si>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</si>
  <si>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</si>
  <si>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</si>
  <si>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</si>
  <si>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</si>
  <si>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</si>
  <si>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</si>
  <si>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</si>
  <si>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</si>
  <si>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</si>
  <si>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</si>
  <si>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</si>
  <si>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</si>
  <si>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</si>
  <si>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</si>
  <si>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</si>
  <si>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</si>
  <si>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</si>
  <si>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</si>
  <si>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</si>
  <si>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</si>
  <si>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</si>
  <si>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</si>
  <si>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</si>
  <si>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</si>
  <si>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</si>
  <si>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</si>
  <si>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</si>
  <si>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</si>
  <si>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</si>
  <si>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</si>
  <si>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</si>
  <si>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</si>
  <si>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</si>
  <si>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</si>
  <si>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</si>
  <si>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</si>
  <si>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</si>
  <si>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</si>
  <si>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</si>
  <si>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</si>
  <si>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</si>
  <si>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</si>
  <si>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</si>
  <si>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</si>
  <si>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</si>
  <si>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</si>
  <si>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</si>
  <si>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</si>
  <si>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Субсидия бюджету городского округа на завершение мероприятий 2016 года по строительству зданий школ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</si>
  <si>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федерального бюджета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</si>
  <si>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областного бюджета</t>
  </si>
  <si>
    <t>от 29.08.2017 № 1246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</si>
</sst>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2"/>
  <sheetViews>
    <sheetView tabSelected="1" zoomScalePageLayoutView="0" workbookViewId="0" topLeftCell="B1">
      <selection activeCell="C3" sqref="C3:E3"/>
    </sheetView>
  </sheetViews>
  <sheetFormatPr defaultColWidth="9.00390625" defaultRowHeight="12.75"/>
  <cols>
    <col min="1" max="1" width="27.625" style="59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47" width="0" style="1" hidden="1" customWidth="1"/>
    <col min="48" max="16384" width="9.125" style="1" customWidth="1"/>
  </cols>
  <sheetData>
    <row r="1" spans="2:6" ht="16.5">
      <c r="B1" s="58"/>
      <c r="C1" s="77" t="s">
        <v>172</v>
      </c>
      <c r="D1" s="78"/>
      <c r="E1" s="78"/>
      <c r="F1" s="48"/>
    </row>
    <row r="2" spans="2:6" ht="16.5">
      <c r="B2" s="58"/>
      <c r="C2" s="77" t="s">
        <v>173</v>
      </c>
      <c r="D2" s="78"/>
      <c r="E2" s="78"/>
      <c r="F2" s="48"/>
    </row>
    <row r="3" spans="2:6" ht="16.5">
      <c r="B3" s="58"/>
      <c r="C3" s="77" t="s">
        <v>198</v>
      </c>
      <c r="D3" s="78"/>
      <c r="E3" s="78"/>
      <c r="F3" s="48"/>
    </row>
    <row r="4" spans="2:9" ht="16.5">
      <c r="B4" s="58"/>
      <c r="C4" s="48"/>
      <c r="D4" s="48"/>
      <c r="E4" s="48"/>
      <c r="F4" s="48"/>
      <c r="G4" s="77"/>
      <c r="H4" s="78"/>
      <c r="I4" s="78"/>
    </row>
    <row r="5" spans="2:9" ht="16.5">
      <c r="B5" s="79" t="s">
        <v>174</v>
      </c>
      <c r="C5" s="74"/>
      <c r="D5" s="74"/>
      <c r="E5" s="74"/>
      <c r="F5" s="55"/>
      <c r="G5" s="55"/>
      <c r="H5" s="55"/>
      <c r="I5" s="55"/>
    </row>
    <row r="6" spans="2:9" ht="13.5" customHeight="1">
      <c r="B6" s="55"/>
      <c r="C6" s="55"/>
      <c r="D6" s="55"/>
      <c r="E6" s="55"/>
      <c r="F6" s="55"/>
      <c r="G6" s="55"/>
      <c r="H6" s="55"/>
      <c r="I6" s="55"/>
    </row>
    <row r="7" spans="2:9" ht="16.5" hidden="1">
      <c r="B7" s="55"/>
      <c r="C7" s="55"/>
      <c r="D7" s="55"/>
      <c r="E7" s="55"/>
      <c r="F7" s="55"/>
      <c r="G7" s="55"/>
      <c r="H7" s="55"/>
      <c r="I7" s="55"/>
    </row>
    <row r="8" spans="2:9" ht="16.5">
      <c r="B8" s="80" t="s">
        <v>175</v>
      </c>
      <c r="C8" s="74"/>
      <c r="D8" s="74"/>
      <c r="E8" s="74"/>
      <c r="F8" s="56"/>
      <c r="G8" s="56"/>
      <c r="H8" s="56"/>
      <c r="I8" s="56"/>
    </row>
    <row r="9" ht="16.5" hidden="1"/>
    <row r="10" spans="1:5" s="3" customFormat="1" ht="16.5">
      <c r="A10" s="2"/>
      <c r="B10" s="57" t="s">
        <v>163</v>
      </c>
      <c r="C10" s="63" t="s">
        <v>176</v>
      </c>
      <c r="D10" s="64"/>
      <c r="E10" s="64"/>
    </row>
    <row r="11" spans="2:5" ht="16.5">
      <c r="B11" s="57" t="s">
        <v>164</v>
      </c>
      <c r="C11" s="63" t="s">
        <v>165</v>
      </c>
      <c r="D11" s="64"/>
      <c r="E11" s="64"/>
    </row>
    <row r="12" spans="2:5" ht="16.5">
      <c r="B12" s="57" t="s">
        <v>164</v>
      </c>
      <c r="C12" s="63" t="s">
        <v>171</v>
      </c>
      <c r="D12" s="64"/>
      <c r="E12" s="64"/>
    </row>
    <row r="13" ht="13.5" customHeight="1">
      <c r="B13" s="4"/>
    </row>
    <row r="14" spans="1:5" ht="34.5" customHeight="1">
      <c r="A14" s="73" t="s">
        <v>156</v>
      </c>
      <c r="B14" s="73"/>
      <c r="C14" s="73"/>
      <c r="D14" s="74"/>
      <c r="E14" s="74"/>
    </row>
    <row r="15" spans="4:5" ht="16.5" customHeight="1">
      <c r="D15" s="66" t="s">
        <v>74</v>
      </c>
      <c r="E15" s="66"/>
    </row>
    <row r="16" spans="1:5" ht="18" customHeight="1">
      <c r="A16" s="67" t="s">
        <v>8</v>
      </c>
      <c r="B16" s="69" t="s">
        <v>55</v>
      </c>
      <c r="C16" s="71" t="s">
        <v>158</v>
      </c>
      <c r="D16" s="75" t="s">
        <v>157</v>
      </c>
      <c r="E16" s="76"/>
    </row>
    <row r="17" spans="1:5" s="3" customFormat="1" ht="17.25" customHeight="1">
      <c r="A17" s="68"/>
      <c r="B17" s="70"/>
      <c r="C17" s="72"/>
      <c r="D17" s="37" t="s">
        <v>161</v>
      </c>
      <c r="E17" s="60" t="s">
        <v>162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159</v>
      </c>
      <c r="E18" s="8" t="s">
        <v>160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4047709.950000001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C23+C124+C183+C21</f>
        <v>4047709.950000001</v>
      </c>
      <c r="D20" s="11">
        <f>D23+D124+D183+D21</f>
        <v>2495100.6</v>
      </c>
      <c r="E20" s="11">
        <f>E23+E124+E183+E21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126</v>
      </c>
      <c r="C22" s="15"/>
    </row>
    <row r="23" spans="1:5" s="3" customFormat="1" ht="33">
      <c r="A23" s="9" t="s">
        <v>13</v>
      </c>
      <c r="B23" s="10" t="s">
        <v>18</v>
      </c>
      <c r="C23" s="11">
        <f>SUM(C24:C123)</f>
        <v>1598019.4500000004</v>
      </c>
      <c r="D23" s="11">
        <f>SUM(D24:D123)</f>
        <v>88145</v>
      </c>
      <c r="E23" s="11">
        <f>SUM(E24:E123)</f>
        <v>88145</v>
      </c>
    </row>
    <row r="24" spans="1:27" s="20" customFormat="1" ht="33">
      <c r="A24" s="38"/>
      <c r="B24" s="14" t="s">
        <v>76</v>
      </c>
      <c r="C24" s="15">
        <f>50000+4000</f>
        <v>54000</v>
      </c>
      <c r="D24" s="15">
        <v>0</v>
      </c>
      <c r="E24" s="15">
        <v>0</v>
      </c>
      <c r="F24" s="54">
        <v>50000</v>
      </c>
      <c r="G24" s="39"/>
      <c r="AA24" s="43">
        <v>4000</v>
      </c>
    </row>
    <row r="25" spans="1:5" s="42" customFormat="1" ht="33">
      <c r="A25" s="16"/>
      <c r="B25" s="14" t="s">
        <v>133</v>
      </c>
      <c r="C25" s="15">
        <v>176289</v>
      </c>
      <c r="D25" s="15">
        <v>88145</v>
      </c>
      <c r="E25" s="15">
        <v>88145</v>
      </c>
    </row>
    <row r="26" spans="1:38" s="42" customFormat="1" ht="82.5">
      <c r="A26" s="16"/>
      <c r="B26" s="14" t="s">
        <v>134</v>
      </c>
      <c r="C26" s="15">
        <f>110000+109000+173000</f>
        <v>392000</v>
      </c>
      <c r="D26" s="15">
        <v>0</v>
      </c>
      <c r="E26" s="15">
        <v>0</v>
      </c>
      <c r="L26" s="43"/>
      <c r="P26" s="43"/>
      <c r="AA26" s="43">
        <v>109000</v>
      </c>
      <c r="AL26" s="43">
        <v>173000</v>
      </c>
    </row>
    <row r="27" spans="1:7" s="20" customFormat="1" ht="99" hidden="1">
      <c r="A27" s="28"/>
      <c r="B27" s="18" t="s">
        <v>142</v>
      </c>
      <c r="C27" s="41"/>
      <c r="G27" s="39"/>
    </row>
    <row r="28" spans="1:3" s="19" customFormat="1" ht="50.25" customHeight="1" hidden="1">
      <c r="A28" s="17"/>
      <c r="B28" s="18" t="s">
        <v>132</v>
      </c>
      <c r="C28" s="41"/>
    </row>
    <row r="29" spans="1:3" s="20" customFormat="1" ht="49.5" hidden="1">
      <c r="A29" s="38"/>
      <c r="B29" s="18" t="s">
        <v>50</v>
      </c>
      <c r="C29" s="41"/>
    </row>
    <row r="30" spans="1:3" s="20" customFormat="1" ht="99" hidden="1">
      <c r="A30" s="38"/>
      <c r="B30" s="18" t="s">
        <v>49</v>
      </c>
      <c r="C30" s="41"/>
    </row>
    <row r="31" spans="1:3" s="19" customFormat="1" ht="64.5" customHeight="1" hidden="1">
      <c r="A31" s="17"/>
      <c r="B31" s="18" t="s">
        <v>32</v>
      </c>
      <c r="C31" s="41"/>
    </row>
    <row r="32" spans="1:3" s="19" customFormat="1" ht="33" hidden="1">
      <c r="A32" s="17"/>
      <c r="B32" s="18" t="s">
        <v>28</v>
      </c>
      <c r="C32" s="41"/>
    </row>
    <row r="33" spans="1:3" s="19" customFormat="1" ht="66" customHeight="1" hidden="1">
      <c r="A33" s="17"/>
      <c r="B33" s="18" t="s">
        <v>65</v>
      </c>
      <c r="C33" s="41"/>
    </row>
    <row r="34" spans="1:3" s="19" customFormat="1" ht="66" hidden="1">
      <c r="A34" s="17"/>
      <c r="B34" s="18" t="s">
        <v>75</v>
      </c>
      <c r="C34" s="41"/>
    </row>
    <row r="35" spans="1:3" s="19" customFormat="1" ht="66" hidden="1">
      <c r="A35" s="17"/>
      <c r="B35" s="18" t="s">
        <v>138</v>
      </c>
      <c r="C35" s="41"/>
    </row>
    <row r="36" spans="1:3" s="19" customFormat="1" ht="82.5" hidden="1">
      <c r="A36" s="17"/>
      <c r="B36" s="18" t="s">
        <v>54</v>
      </c>
      <c r="C36" s="41"/>
    </row>
    <row r="37" spans="1:3" s="34" customFormat="1" ht="34.5" customHeight="1" hidden="1">
      <c r="A37" s="32"/>
      <c r="B37" s="33" t="s">
        <v>76</v>
      </c>
      <c r="C37" s="41"/>
    </row>
    <row r="38" spans="1:3" s="19" customFormat="1" ht="82.5" hidden="1">
      <c r="A38" s="17"/>
      <c r="B38" s="18" t="s">
        <v>114</v>
      </c>
      <c r="C38" s="41"/>
    </row>
    <row r="39" spans="1:3" s="19" customFormat="1" ht="72" customHeight="1" hidden="1">
      <c r="A39" s="17"/>
      <c r="B39" s="18" t="s">
        <v>33</v>
      </c>
      <c r="C39" s="41"/>
    </row>
    <row r="40" spans="1:3" s="19" customFormat="1" ht="66" customHeight="1" hidden="1">
      <c r="A40" s="17"/>
      <c r="B40" s="18" t="s">
        <v>59</v>
      </c>
      <c r="C40" s="41"/>
    </row>
    <row r="41" spans="1:3" s="19" customFormat="1" ht="82.5" hidden="1">
      <c r="A41" s="17"/>
      <c r="B41" s="18" t="s">
        <v>101</v>
      </c>
      <c r="C41" s="41"/>
    </row>
    <row r="42" spans="1:3" s="19" customFormat="1" ht="35.25" customHeight="1" hidden="1">
      <c r="A42" s="17"/>
      <c r="B42" s="18" t="s">
        <v>30</v>
      </c>
      <c r="C42" s="41"/>
    </row>
    <row r="43" spans="1:3" s="19" customFormat="1" ht="99" hidden="1">
      <c r="A43" s="17" t="s">
        <v>27</v>
      </c>
      <c r="B43" s="18" t="s">
        <v>52</v>
      </c>
      <c r="C43" s="41"/>
    </row>
    <row r="44" spans="1:3" s="19" customFormat="1" ht="82.5" hidden="1">
      <c r="A44" s="17"/>
      <c r="B44" s="18" t="s">
        <v>41</v>
      </c>
      <c r="C44" s="41"/>
    </row>
    <row r="45" spans="1:3" s="19" customFormat="1" ht="33.75" customHeight="1" hidden="1">
      <c r="A45" s="17"/>
      <c r="B45" s="18" t="s">
        <v>76</v>
      </c>
      <c r="C45" s="41"/>
    </row>
    <row r="46" spans="1:3" s="19" customFormat="1" ht="115.5" hidden="1">
      <c r="A46" s="17"/>
      <c r="B46" s="18" t="s">
        <v>90</v>
      </c>
      <c r="C46" s="41"/>
    </row>
    <row r="47" spans="1:3" s="19" customFormat="1" ht="82.5" hidden="1">
      <c r="A47" s="17"/>
      <c r="B47" s="18" t="s">
        <v>61</v>
      </c>
      <c r="C47" s="41"/>
    </row>
    <row r="48" spans="1:3" s="19" customFormat="1" ht="99.75" customHeight="1" hidden="1">
      <c r="A48" s="17"/>
      <c r="B48" s="18" t="s">
        <v>92</v>
      </c>
      <c r="C48" s="41"/>
    </row>
    <row r="49" spans="1:3" s="19" customFormat="1" ht="65.25" customHeight="1" hidden="1">
      <c r="A49" s="17"/>
      <c r="B49" s="18" t="s">
        <v>53</v>
      </c>
      <c r="C49" s="41"/>
    </row>
    <row r="50" spans="1:3" s="19" customFormat="1" ht="99" hidden="1">
      <c r="A50" s="17"/>
      <c r="B50" s="18" t="s">
        <v>64</v>
      </c>
      <c r="C50" s="41"/>
    </row>
    <row r="51" spans="1:3" s="19" customFormat="1" ht="82.5" hidden="1">
      <c r="A51" s="17"/>
      <c r="B51" s="18" t="s">
        <v>58</v>
      </c>
      <c r="C51" s="41"/>
    </row>
    <row r="52" spans="1:3" s="19" customFormat="1" ht="49.5" hidden="1">
      <c r="A52" s="17"/>
      <c r="B52" s="18" t="s">
        <v>63</v>
      </c>
      <c r="C52" s="41"/>
    </row>
    <row r="53" spans="1:3" s="19" customFormat="1" ht="33" hidden="1">
      <c r="A53" s="17"/>
      <c r="B53" s="18" t="s">
        <v>91</v>
      </c>
      <c r="C53" s="41"/>
    </row>
    <row r="54" spans="1:3" s="19" customFormat="1" ht="33" hidden="1">
      <c r="A54" s="17"/>
      <c r="B54" s="18" t="s">
        <v>96</v>
      </c>
      <c r="C54" s="41"/>
    </row>
    <row r="55" spans="1:3" s="19" customFormat="1" ht="66" hidden="1">
      <c r="A55" s="17"/>
      <c r="B55" s="18" t="s">
        <v>97</v>
      </c>
      <c r="C55" s="41"/>
    </row>
    <row r="56" spans="1:3" s="19" customFormat="1" ht="99" hidden="1">
      <c r="A56" s="17"/>
      <c r="B56" s="18" t="s">
        <v>5</v>
      </c>
      <c r="C56" s="41"/>
    </row>
    <row r="57" spans="1:3" s="19" customFormat="1" ht="48" customHeight="1" hidden="1">
      <c r="A57" s="17"/>
      <c r="B57" s="18" t="s">
        <v>4</v>
      </c>
      <c r="C57" s="41"/>
    </row>
    <row r="58" spans="1:3" s="19" customFormat="1" ht="49.5" hidden="1">
      <c r="A58" s="17"/>
      <c r="B58" s="18" t="s">
        <v>46</v>
      </c>
      <c r="C58" s="41"/>
    </row>
    <row r="59" spans="1:3" s="19" customFormat="1" ht="33" hidden="1">
      <c r="A59" s="17"/>
      <c r="B59" s="18" t="s">
        <v>34</v>
      </c>
      <c r="C59" s="41"/>
    </row>
    <row r="60" spans="1:3" s="19" customFormat="1" ht="82.5" customHeight="1" hidden="1">
      <c r="A60" s="17"/>
      <c r="B60" s="18" t="s">
        <v>87</v>
      </c>
      <c r="C60" s="41"/>
    </row>
    <row r="61" spans="1:3" s="19" customFormat="1" ht="115.5" hidden="1">
      <c r="A61" s="17"/>
      <c r="B61" s="18" t="s">
        <v>7</v>
      </c>
      <c r="C61" s="41"/>
    </row>
    <row r="62" spans="1:3" s="19" customFormat="1" ht="37.5" customHeight="1" hidden="1">
      <c r="A62" s="17"/>
      <c r="B62" s="18" t="s">
        <v>35</v>
      </c>
      <c r="C62" s="41"/>
    </row>
    <row r="63" spans="1:3" s="19" customFormat="1" ht="82.5" hidden="1">
      <c r="A63" s="17"/>
      <c r="B63" s="18" t="s">
        <v>42</v>
      </c>
      <c r="C63" s="41"/>
    </row>
    <row r="64" spans="1:3" s="19" customFormat="1" ht="81.75" customHeight="1" hidden="1">
      <c r="A64" s="17"/>
      <c r="B64" s="18" t="s">
        <v>43</v>
      </c>
      <c r="C64" s="41"/>
    </row>
    <row r="65" spans="1:3" s="19" customFormat="1" ht="56.25" customHeight="1" hidden="1">
      <c r="A65" s="17"/>
      <c r="B65" s="18" t="s">
        <v>36</v>
      </c>
      <c r="C65" s="41"/>
    </row>
    <row r="66" spans="1:3" s="19" customFormat="1" ht="33" hidden="1">
      <c r="A66" s="17"/>
      <c r="B66" s="18" t="s">
        <v>44</v>
      </c>
      <c r="C66" s="41"/>
    </row>
    <row r="67" spans="1:3" s="19" customFormat="1" ht="49.5" hidden="1">
      <c r="A67" s="17"/>
      <c r="B67" s="18" t="s">
        <v>62</v>
      </c>
      <c r="C67" s="41"/>
    </row>
    <row r="68" spans="1:3" s="19" customFormat="1" ht="51" customHeight="1" hidden="1">
      <c r="A68" s="17"/>
      <c r="B68" s="18" t="s">
        <v>56</v>
      </c>
      <c r="C68" s="41"/>
    </row>
    <row r="69" spans="1:3" s="19" customFormat="1" ht="82.5" hidden="1">
      <c r="A69" s="17"/>
      <c r="B69" s="18" t="s">
        <v>67</v>
      </c>
      <c r="C69" s="41"/>
    </row>
    <row r="70" spans="1:3" s="19" customFormat="1" ht="68.25" customHeight="1" hidden="1">
      <c r="A70" s="17"/>
      <c r="B70" s="18" t="s">
        <v>68</v>
      </c>
      <c r="C70" s="41"/>
    </row>
    <row r="71" spans="1:3" s="19" customFormat="1" ht="132" hidden="1">
      <c r="A71" s="17"/>
      <c r="B71" s="18" t="s">
        <v>66</v>
      </c>
      <c r="C71" s="41"/>
    </row>
    <row r="72" spans="1:3" s="19" customFormat="1" ht="99" hidden="1">
      <c r="A72" s="17"/>
      <c r="B72" s="18" t="s">
        <v>94</v>
      </c>
      <c r="C72" s="41"/>
    </row>
    <row r="73" spans="1:3" s="19" customFormat="1" ht="82.5" hidden="1">
      <c r="A73" s="17"/>
      <c r="B73" s="18" t="s">
        <v>93</v>
      </c>
      <c r="C73" s="41"/>
    </row>
    <row r="74" spans="1:3" s="19" customFormat="1" ht="33" hidden="1">
      <c r="A74" s="17"/>
      <c r="B74" s="18" t="s">
        <v>70</v>
      </c>
      <c r="C74" s="41"/>
    </row>
    <row r="75" spans="1:3" s="19" customFormat="1" ht="66" hidden="1">
      <c r="A75" s="17"/>
      <c r="B75" s="18" t="s">
        <v>71</v>
      </c>
      <c r="C75" s="41"/>
    </row>
    <row r="76" spans="1:3" s="19" customFormat="1" ht="99.75" customHeight="1" hidden="1">
      <c r="A76" s="17"/>
      <c r="B76" s="18" t="s">
        <v>72</v>
      </c>
      <c r="C76" s="41"/>
    </row>
    <row r="77" spans="1:3" s="19" customFormat="1" ht="54.75" customHeight="1" hidden="1">
      <c r="A77" s="17"/>
      <c r="B77" s="18" t="s">
        <v>88</v>
      </c>
      <c r="C77" s="41"/>
    </row>
    <row r="78" spans="1:3" s="19" customFormat="1" ht="49.5" hidden="1">
      <c r="A78" s="17"/>
      <c r="B78" s="18" t="s">
        <v>95</v>
      </c>
      <c r="C78" s="41"/>
    </row>
    <row r="79" spans="1:3" s="19" customFormat="1" ht="66" hidden="1">
      <c r="A79" s="17"/>
      <c r="B79" s="18" t="s">
        <v>98</v>
      </c>
      <c r="C79" s="41"/>
    </row>
    <row r="80" spans="1:3" s="19" customFormat="1" ht="115.5" hidden="1">
      <c r="A80" s="17"/>
      <c r="B80" s="18" t="s">
        <v>115</v>
      </c>
      <c r="C80" s="41"/>
    </row>
    <row r="81" spans="1:3" s="19" customFormat="1" ht="99" hidden="1">
      <c r="A81" s="17"/>
      <c r="B81" s="18" t="s">
        <v>121</v>
      </c>
      <c r="C81" s="41"/>
    </row>
    <row r="82" spans="1:21" s="19" customFormat="1" ht="25.5" customHeight="1" hidden="1">
      <c r="A82" s="17"/>
      <c r="B82" s="18" t="s">
        <v>141</v>
      </c>
      <c r="C82" s="41"/>
      <c r="G82" s="39"/>
      <c r="U82" s="39"/>
    </row>
    <row r="83" spans="1:7" s="19" customFormat="1" ht="49.5" hidden="1">
      <c r="A83" s="17"/>
      <c r="B83" s="18" t="s">
        <v>150</v>
      </c>
      <c r="C83" s="41"/>
      <c r="G83" s="39"/>
    </row>
    <row r="84" spans="1:12" s="19" customFormat="1" ht="99" hidden="1">
      <c r="A84" s="17"/>
      <c r="B84" s="18" t="s">
        <v>148</v>
      </c>
      <c r="C84" s="41"/>
      <c r="G84" s="39"/>
      <c r="L84" s="20"/>
    </row>
    <row r="85" spans="1:3" s="19" customFormat="1" ht="99" hidden="1">
      <c r="A85" s="17"/>
      <c r="B85" s="18" t="s">
        <v>147</v>
      </c>
      <c r="C85" s="41"/>
    </row>
    <row r="86" spans="1:3" s="19" customFormat="1" ht="99" hidden="1">
      <c r="A86" s="17"/>
      <c r="B86" s="18" t="s">
        <v>125</v>
      </c>
      <c r="C86" s="41"/>
    </row>
    <row r="87" spans="1:12" s="19" customFormat="1" ht="99" hidden="1">
      <c r="A87" s="17"/>
      <c r="B87" s="18" t="s">
        <v>149</v>
      </c>
      <c r="C87" s="41"/>
      <c r="G87" s="39"/>
      <c r="L87" s="20"/>
    </row>
    <row r="88" spans="1:7" s="19" customFormat="1" ht="57" customHeight="1" hidden="1">
      <c r="A88" s="17"/>
      <c r="B88" s="18" t="s">
        <v>143</v>
      </c>
      <c r="C88" s="41"/>
      <c r="G88" s="39"/>
    </row>
    <row r="89" spans="1:3" s="19" customFormat="1" ht="33" hidden="1">
      <c r="A89" s="17"/>
      <c r="B89" s="18" t="s">
        <v>117</v>
      </c>
      <c r="C89" s="41"/>
    </row>
    <row r="90" spans="1:3" s="19" customFormat="1" ht="82.5" hidden="1">
      <c r="A90" s="17"/>
      <c r="B90" s="18" t="s">
        <v>118</v>
      </c>
      <c r="C90" s="41"/>
    </row>
    <row r="91" spans="1:3" s="19" customFormat="1" ht="115.5" hidden="1">
      <c r="A91" s="17"/>
      <c r="B91" s="18" t="s">
        <v>122</v>
      </c>
      <c r="C91" s="41"/>
    </row>
    <row r="92" spans="1:3" s="19" customFormat="1" ht="49.5" hidden="1">
      <c r="A92" s="17"/>
      <c r="B92" s="18" t="s">
        <v>135</v>
      </c>
      <c r="C92" s="41"/>
    </row>
    <row r="93" spans="1:3" s="19" customFormat="1" ht="49.5" hidden="1">
      <c r="A93" s="17"/>
      <c r="B93" s="18" t="s">
        <v>136</v>
      </c>
      <c r="C93" s="41"/>
    </row>
    <row r="94" spans="1:3" s="19" customFormat="1" ht="49.5" hidden="1">
      <c r="A94" s="17"/>
      <c r="B94" s="18" t="s">
        <v>137</v>
      </c>
      <c r="C94" s="41"/>
    </row>
    <row r="95" spans="1:12" s="19" customFormat="1" ht="66" hidden="1">
      <c r="A95" s="17"/>
      <c r="B95" s="18" t="s">
        <v>146</v>
      </c>
      <c r="C95" s="41"/>
      <c r="L95" s="39"/>
    </row>
    <row r="96" spans="1:12" s="19" customFormat="1" ht="66" hidden="1">
      <c r="A96" s="17"/>
      <c r="B96" s="18" t="s">
        <v>151</v>
      </c>
      <c r="C96" s="41"/>
      <c r="L96" s="39"/>
    </row>
    <row r="97" spans="1:16" s="19" customFormat="1" ht="66" hidden="1">
      <c r="A97" s="17"/>
      <c r="B97" s="18" t="s">
        <v>152</v>
      </c>
      <c r="C97" s="41"/>
      <c r="L97" s="39"/>
      <c r="P97" s="39"/>
    </row>
    <row r="98" spans="1:38" s="19" customFormat="1" ht="82.5">
      <c r="A98" s="17"/>
      <c r="B98" s="14" t="s">
        <v>144</v>
      </c>
      <c r="C98" s="15">
        <f>6731.85+36.025</f>
        <v>6767.875</v>
      </c>
      <c r="D98" s="15">
        <v>0</v>
      </c>
      <c r="E98" s="15">
        <v>0</v>
      </c>
      <c r="G98" s="39"/>
      <c r="P98" s="39"/>
      <c r="U98" s="61">
        <v>6731.85</v>
      </c>
      <c r="AL98" s="50">
        <v>36.025</v>
      </c>
    </row>
    <row r="99" spans="1:38" s="19" customFormat="1" ht="82.5">
      <c r="A99" s="17"/>
      <c r="B99" s="14" t="s">
        <v>145</v>
      </c>
      <c r="C99" s="15">
        <f>9604.97+51.4</f>
        <v>9656.369999999999</v>
      </c>
      <c r="D99" s="15">
        <v>0</v>
      </c>
      <c r="E99" s="15">
        <v>0</v>
      </c>
      <c r="G99" s="39"/>
      <c r="P99" s="39"/>
      <c r="U99" s="50">
        <v>9604.97</v>
      </c>
      <c r="AL99" s="50">
        <v>51.4</v>
      </c>
    </row>
    <row r="100" spans="1:3" s="19" customFormat="1" ht="66" hidden="1">
      <c r="A100" s="17"/>
      <c r="B100" s="18" t="s">
        <v>123</v>
      </c>
      <c r="C100" s="41"/>
    </row>
    <row r="101" spans="1:3" s="19" customFormat="1" ht="66" hidden="1">
      <c r="A101" s="17"/>
      <c r="B101" s="18" t="s">
        <v>124</v>
      </c>
      <c r="C101" s="41"/>
    </row>
    <row r="102" spans="1:38" s="19" customFormat="1" ht="33">
      <c r="A102" s="17"/>
      <c r="B102" s="14" t="s">
        <v>195</v>
      </c>
      <c r="C102" s="15">
        <f>49000-18235.2+18235.2</f>
        <v>49000</v>
      </c>
      <c r="D102" s="15">
        <v>0</v>
      </c>
      <c r="E102" s="15">
        <v>0</v>
      </c>
      <c r="F102" s="51">
        <v>49000</v>
      </c>
      <c r="U102" s="50">
        <v>-18235.2</v>
      </c>
      <c r="AL102" s="51">
        <v>18235.2</v>
      </c>
    </row>
    <row r="103" spans="1:21" s="19" customFormat="1" ht="33">
      <c r="A103" s="17"/>
      <c r="B103" s="14" t="s">
        <v>177</v>
      </c>
      <c r="C103" s="15">
        <f>240000+18235.2</f>
        <v>258235.2</v>
      </c>
      <c r="D103" s="15">
        <v>0</v>
      </c>
      <c r="E103" s="15">
        <v>0</v>
      </c>
      <c r="F103" s="51">
        <v>240000</v>
      </c>
      <c r="U103" s="51">
        <v>18235.2</v>
      </c>
    </row>
    <row r="104" spans="1:21" s="19" customFormat="1" ht="33">
      <c r="A104" s="17"/>
      <c r="B104" s="14" t="s">
        <v>178</v>
      </c>
      <c r="C104" s="15">
        <f>541764.8</f>
        <v>541764.8</v>
      </c>
      <c r="D104" s="15">
        <v>0</v>
      </c>
      <c r="E104" s="15">
        <v>0</v>
      </c>
      <c r="F104" s="51"/>
      <c r="U104" s="50">
        <v>541764.8</v>
      </c>
    </row>
    <row r="105" spans="1:27" s="19" customFormat="1" ht="115.5">
      <c r="A105" s="17"/>
      <c r="B105" s="14" t="s">
        <v>179</v>
      </c>
      <c r="C105" s="15">
        <v>723.1</v>
      </c>
      <c r="D105" s="15">
        <v>0</v>
      </c>
      <c r="E105" s="15">
        <v>0</v>
      </c>
      <c r="F105" s="51"/>
      <c r="U105" s="50"/>
      <c r="AA105" s="50">
        <v>723.1</v>
      </c>
    </row>
    <row r="106" spans="1:27" s="19" customFormat="1" ht="115.5">
      <c r="A106" s="17"/>
      <c r="B106" s="14" t="s">
        <v>180</v>
      </c>
      <c r="C106" s="15">
        <v>424.7</v>
      </c>
      <c r="D106" s="15">
        <v>0</v>
      </c>
      <c r="E106" s="15">
        <v>0</v>
      </c>
      <c r="F106" s="51"/>
      <c r="U106" s="50"/>
      <c r="AA106" s="50">
        <v>424.7</v>
      </c>
    </row>
    <row r="107" spans="1:27" s="19" customFormat="1" ht="99">
      <c r="A107" s="17"/>
      <c r="B107" s="14" t="s">
        <v>182</v>
      </c>
      <c r="C107" s="15">
        <f>1446.2</f>
        <v>1446.2</v>
      </c>
      <c r="D107" s="15">
        <v>0</v>
      </c>
      <c r="E107" s="15">
        <v>0</v>
      </c>
      <c r="F107" s="51"/>
      <c r="U107" s="50"/>
      <c r="AA107" s="50">
        <v>1446.2</v>
      </c>
    </row>
    <row r="108" spans="1:27" s="19" customFormat="1" ht="99">
      <c r="A108" s="17"/>
      <c r="B108" s="14" t="s">
        <v>181</v>
      </c>
      <c r="C108" s="15">
        <v>849.4</v>
      </c>
      <c r="D108" s="15">
        <v>0</v>
      </c>
      <c r="E108" s="15">
        <v>0</v>
      </c>
      <c r="F108" s="51"/>
      <c r="U108" s="50"/>
      <c r="AA108" s="50">
        <v>849.4</v>
      </c>
    </row>
    <row r="109" spans="1:27" s="19" customFormat="1" ht="49.5">
      <c r="A109" s="17"/>
      <c r="B109" s="14" t="s">
        <v>183</v>
      </c>
      <c r="C109" s="15">
        <f>2686.347</f>
        <v>2686.347</v>
      </c>
      <c r="D109" s="15">
        <v>0</v>
      </c>
      <c r="E109" s="15">
        <v>0</v>
      </c>
      <c r="F109" s="51"/>
      <c r="U109" s="50"/>
      <c r="AA109" s="50">
        <v>2686.347</v>
      </c>
    </row>
    <row r="110" spans="1:27" s="19" customFormat="1" ht="49.5">
      <c r="A110" s="17"/>
      <c r="B110" s="14" t="s">
        <v>184</v>
      </c>
      <c r="C110" s="15">
        <f>1577.729</f>
        <v>1577.729</v>
      </c>
      <c r="D110" s="15">
        <v>0</v>
      </c>
      <c r="E110" s="15">
        <v>0</v>
      </c>
      <c r="F110" s="51"/>
      <c r="U110" s="50"/>
      <c r="AA110" s="50">
        <v>1577.729</v>
      </c>
    </row>
    <row r="111" spans="1:27" s="19" customFormat="1" ht="66">
      <c r="A111" s="17"/>
      <c r="B111" s="14" t="s">
        <v>185</v>
      </c>
      <c r="C111" s="15">
        <f>50209.424</f>
        <v>50209.424</v>
      </c>
      <c r="D111" s="15">
        <v>0</v>
      </c>
      <c r="E111" s="15">
        <v>0</v>
      </c>
      <c r="F111" s="51"/>
      <c r="U111" s="50"/>
      <c r="AA111" s="50">
        <v>50209.424</v>
      </c>
    </row>
    <row r="112" spans="1:27" s="19" customFormat="1" ht="66">
      <c r="A112" s="17"/>
      <c r="B112" s="14" t="s">
        <v>186</v>
      </c>
      <c r="C112" s="15">
        <f>29488.205</f>
        <v>29488.205</v>
      </c>
      <c r="D112" s="15">
        <v>0</v>
      </c>
      <c r="E112" s="15">
        <v>0</v>
      </c>
      <c r="F112" s="51"/>
      <c r="U112" s="50"/>
      <c r="AA112" s="50">
        <v>29488.205</v>
      </c>
    </row>
    <row r="113" spans="1:27" s="19" customFormat="1" ht="33">
      <c r="A113" s="17"/>
      <c r="B113" s="14" t="s">
        <v>187</v>
      </c>
      <c r="C113" s="15">
        <f>6000</f>
        <v>6000</v>
      </c>
      <c r="D113" s="15">
        <v>0</v>
      </c>
      <c r="E113" s="15">
        <v>0</v>
      </c>
      <c r="F113" s="51"/>
      <c r="U113" s="50"/>
      <c r="AA113" s="50">
        <v>6000</v>
      </c>
    </row>
    <row r="114" spans="1:27" s="19" customFormat="1" ht="82.5">
      <c r="A114" s="17"/>
      <c r="B114" s="14" t="s">
        <v>2</v>
      </c>
      <c r="C114" s="15">
        <f>5278.5</f>
        <v>5278.5</v>
      </c>
      <c r="D114" s="15">
        <v>0</v>
      </c>
      <c r="E114" s="15">
        <v>0</v>
      </c>
      <c r="AA114" s="50">
        <v>5278.5</v>
      </c>
    </row>
    <row r="115" spans="1:27" s="19" customFormat="1" ht="49.5">
      <c r="A115" s="17"/>
      <c r="B115" s="14" t="s">
        <v>116</v>
      </c>
      <c r="C115" s="15">
        <f>374.1</f>
        <v>374.1</v>
      </c>
      <c r="D115" s="15">
        <v>0</v>
      </c>
      <c r="E115" s="15">
        <v>0</v>
      </c>
      <c r="AA115" s="50">
        <v>374.1</v>
      </c>
    </row>
    <row r="116" spans="1:27" s="19" customFormat="1" ht="33">
      <c r="A116" s="17"/>
      <c r="B116" s="14" t="s">
        <v>189</v>
      </c>
      <c r="C116" s="15">
        <f>4639</f>
        <v>4639</v>
      </c>
      <c r="D116" s="15">
        <v>0</v>
      </c>
      <c r="E116" s="15">
        <v>0</v>
      </c>
      <c r="F116" s="51"/>
      <c r="U116" s="50"/>
      <c r="AA116" s="50">
        <v>4639</v>
      </c>
    </row>
    <row r="117" spans="1:27" s="19" customFormat="1" ht="66">
      <c r="A117" s="17"/>
      <c r="B117" s="14" t="s">
        <v>188</v>
      </c>
      <c r="C117" s="15">
        <f>146.3</f>
        <v>146.3</v>
      </c>
      <c r="D117" s="15">
        <v>0</v>
      </c>
      <c r="E117" s="15">
        <v>0</v>
      </c>
      <c r="AA117" s="50">
        <v>146.3</v>
      </c>
    </row>
    <row r="118" spans="1:33" s="19" customFormat="1" ht="99">
      <c r="A118" s="17"/>
      <c r="B118" s="14" t="s">
        <v>191</v>
      </c>
      <c r="C118" s="15">
        <v>101</v>
      </c>
      <c r="D118" s="15">
        <v>0</v>
      </c>
      <c r="E118" s="15">
        <v>0</v>
      </c>
      <c r="AA118" s="50"/>
      <c r="AG118" s="50">
        <v>101</v>
      </c>
    </row>
    <row r="119" spans="1:33" s="19" customFormat="1" ht="82.5">
      <c r="A119" s="17"/>
      <c r="B119" s="14" t="s">
        <v>192</v>
      </c>
      <c r="C119" s="15">
        <v>152</v>
      </c>
      <c r="D119" s="15">
        <v>0</v>
      </c>
      <c r="E119" s="15">
        <v>0</v>
      </c>
      <c r="AA119" s="50"/>
      <c r="AG119" s="50">
        <v>152</v>
      </c>
    </row>
    <row r="120" spans="1:33" s="19" customFormat="1" ht="66">
      <c r="A120" s="17"/>
      <c r="B120" s="14" t="s">
        <v>193</v>
      </c>
      <c r="C120" s="15">
        <v>75.8</v>
      </c>
      <c r="D120" s="15">
        <v>0</v>
      </c>
      <c r="E120" s="15">
        <v>0</v>
      </c>
      <c r="AA120" s="50"/>
      <c r="AG120" s="50">
        <v>75.8</v>
      </c>
    </row>
    <row r="121" spans="1:33" s="19" customFormat="1" ht="66">
      <c r="A121" s="17"/>
      <c r="B121" s="14" t="s">
        <v>194</v>
      </c>
      <c r="C121" s="15">
        <v>216.6</v>
      </c>
      <c r="D121" s="15">
        <v>0</v>
      </c>
      <c r="E121" s="15">
        <v>0</v>
      </c>
      <c r="AA121" s="50"/>
      <c r="AG121" s="50">
        <v>216.6</v>
      </c>
    </row>
    <row r="122" spans="1:38" s="19" customFormat="1" ht="82.5">
      <c r="A122" s="17"/>
      <c r="B122" s="14" t="s">
        <v>196</v>
      </c>
      <c r="C122" s="15">
        <f>5326</f>
        <v>5326</v>
      </c>
      <c r="D122" s="15">
        <v>0</v>
      </c>
      <c r="E122" s="15">
        <v>0</v>
      </c>
      <c r="AA122" s="50"/>
      <c r="AG122" s="50"/>
      <c r="AL122" s="50">
        <v>5326</v>
      </c>
    </row>
    <row r="123" spans="1:38" s="19" customFormat="1" ht="82.5">
      <c r="A123" s="17"/>
      <c r="B123" s="14" t="s">
        <v>197</v>
      </c>
      <c r="C123" s="15">
        <f>591.8</f>
        <v>591.8</v>
      </c>
      <c r="D123" s="15">
        <v>0</v>
      </c>
      <c r="E123" s="15">
        <v>0</v>
      </c>
      <c r="AA123" s="50"/>
      <c r="AG123" s="50"/>
      <c r="AL123" s="50">
        <v>591.8</v>
      </c>
    </row>
    <row r="124" spans="1:5" s="3" customFormat="1" ht="33">
      <c r="A124" s="9" t="s">
        <v>19</v>
      </c>
      <c r="B124" s="10" t="s">
        <v>20</v>
      </c>
      <c r="C124" s="11">
        <f>C127+C128+C129+C133+C134+C135+C137+C172+C174+C177+C125+C136+C179+C171+C180+C178+C181+C173+C176+C175+C182</f>
        <v>2420889.5000000005</v>
      </c>
      <c r="D124" s="11">
        <f>D127+D128+D129+D133+D134+D135+D137+D172+D174+D177+D125+D136+D179+D171+D180+D178+D181+D173+D176+D175+D182</f>
        <v>2406955.6</v>
      </c>
      <c r="E124" s="11">
        <f>E127+E128+E129+E133+E134+E135+E137+E172+E174+E177+E125+E136+E179+E171+E180+E178+E181+E173+E176+E175+E182</f>
        <v>2404468.2</v>
      </c>
    </row>
    <row r="125" spans="1:3" s="3" customFormat="1" ht="83.25" customHeight="1" hidden="1">
      <c r="A125" s="16" t="s">
        <v>23</v>
      </c>
      <c r="B125" s="14" t="s">
        <v>51</v>
      </c>
      <c r="C125" s="15"/>
    </row>
    <row r="126" spans="1:3" s="3" customFormat="1" ht="83.25" customHeight="1" hidden="1">
      <c r="A126" s="16"/>
      <c r="B126" s="14"/>
      <c r="C126" s="15"/>
    </row>
    <row r="127" spans="1:5" s="3" customFormat="1" ht="33">
      <c r="A127" s="16"/>
      <c r="B127" s="14" t="s">
        <v>131</v>
      </c>
      <c r="C127" s="15">
        <v>305802.7</v>
      </c>
      <c r="D127" s="15">
        <v>305705.3</v>
      </c>
      <c r="E127" s="15">
        <v>305669.3</v>
      </c>
    </row>
    <row r="128" spans="1:5" s="3" customFormat="1" ht="48.75" customHeight="1" hidden="1">
      <c r="A128" s="16"/>
      <c r="B128" s="14" t="s">
        <v>85</v>
      </c>
      <c r="C128" s="15"/>
      <c r="D128" s="15"/>
      <c r="E128" s="15"/>
    </row>
    <row r="129" spans="1:5" s="3" customFormat="1" ht="33" hidden="1">
      <c r="A129" s="16"/>
      <c r="B129" s="21" t="s">
        <v>24</v>
      </c>
      <c r="C129" s="44"/>
      <c r="D129" s="15"/>
      <c r="E129" s="15"/>
    </row>
    <row r="130" spans="1:5" s="3" customFormat="1" ht="16.5" hidden="1">
      <c r="A130" s="16"/>
      <c r="B130" s="21" t="s">
        <v>14</v>
      </c>
      <c r="C130" s="44"/>
      <c r="D130" s="15"/>
      <c r="E130" s="15"/>
    </row>
    <row r="131" spans="1:5" s="3" customFormat="1" ht="16.5" hidden="1">
      <c r="A131" s="16"/>
      <c r="B131" s="21" t="s">
        <v>25</v>
      </c>
      <c r="C131" s="44"/>
      <c r="D131" s="15"/>
      <c r="E131" s="15"/>
    </row>
    <row r="132" spans="1:5" s="3" customFormat="1" ht="16.5" hidden="1">
      <c r="A132" s="16"/>
      <c r="B132" s="21" t="s">
        <v>26</v>
      </c>
      <c r="C132" s="44"/>
      <c r="D132" s="15"/>
      <c r="E132" s="15"/>
    </row>
    <row r="133" spans="1:5" s="3" customFormat="1" ht="33" hidden="1">
      <c r="A133" s="16"/>
      <c r="B133" s="21" t="s">
        <v>38</v>
      </c>
      <c r="C133" s="44"/>
      <c r="D133" s="15"/>
      <c r="E133" s="15"/>
    </row>
    <row r="134" spans="1:5" s="3" customFormat="1" ht="66">
      <c r="A134" s="16"/>
      <c r="B134" s="14" t="s">
        <v>128</v>
      </c>
      <c r="C134" s="15">
        <v>14601.6</v>
      </c>
      <c r="D134" s="15">
        <v>14601.6</v>
      </c>
      <c r="E134" s="15">
        <v>14601.6</v>
      </c>
    </row>
    <row r="135" spans="1:5" s="13" customFormat="1" ht="82.5" hidden="1">
      <c r="A135" s="24"/>
      <c r="B135" s="21" t="s">
        <v>60</v>
      </c>
      <c r="C135" s="44"/>
      <c r="D135" s="15"/>
      <c r="E135" s="15"/>
    </row>
    <row r="136" spans="1:5" s="20" customFormat="1" ht="82.5" hidden="1">
      <c r="A136" s="28"/>
      <c r="B136" s="18" t="s">
        <v>108</v>
      </c>
      <c r="C136" s="41">
        <v>0</v>
      </c>
      <c r="D136" s="41">
        <v>0</v>
      </c>
      <c r="E136" s="41">
        <v>0</v>
      </c>
    </row>
    <row r="137" spans="1:5" ht="33">
      <c r="A137" s="16" t="s">
        <v>21</v>
      </c>
      <c r="B137" s="14" t="s">
        <v>15</v>
      </c>
      <c r="C137" s="15">
        <f>SUM(C139:C170)</f>
        <v>1968180.5000000002</v>
      </c>
      <c r="D137" s="15">
        <f>SUM(D139:D170)</f>
        <v>1955541.8</v>
      </c>
      <c r="E137" s="15">
        <f>SUM(E139:E170)</f>
        <v>1955275.4000000001</v>
      </c>
    </row>
    <row r="138" spans="1:3" s="3" customFormat="1" ht="13.5" customHeight="1">
      <c r="A138" s="16"/>
      <c r="B138" s="14" t="s">
        <v>14</v>
      </c>
      <c r="C138" s="45"/>
    </row>
    <row r="139" spans="1:5" s="3" customFormat="1" ht="49.5" customHeight="1">
      <c r="A139" s="16"/>
      <c r="B139" s="14" t="s">
        <v>111</v>
      </c>
      <c r="C139" s="15">
        <v>395979.5</v>
      </c>
      <c r="D139" s="15">
        <v>395979.5</v>
      </c>
      <c r="E139" s="15">
        <v>395979.5</v>
      </c>
    </row>
    <row r="140" spans="1:5" s="3" customFormat="1" ht="49.5">
      <c r="A140" s="16"/>
      <c r="B140" s="14" t="s">
        <v>112</v>
      </c>
      <c r="C140" s="15">
        <v>1993.9</v>
      </c>
      <c r="D140" s="15">
        <v>1993.9</v>
      </c>
      <c r="E140" s="15">
        <v>1993.9</v>
      </c>
    </row>
    <row r="141" spans="1:5" s="3" customFormat="1" ht="49.5">
      <c r="A141" s="16"/>
      <c r="B141" s="14" t="s">
        <v>110</v>
      </c>
      <c r="C141" s="15">
        <v>14970</v>
      </c>
      <c r="D141" s="15">
        <v>14970</v>
      </c>
      <c r="E141" s="15">
        <v>14970</v>
      </c>
    </row>
    <row r="142" spans="1:38" s="3" customFormat="1" ht="49.5">
      <c r="A142" s="16"/>
      <c r="B142" s="14" t="s">
        <v>78</v>
      </c>
      <c r="C142" s="15">
        <f>34091.5+7.6</f>
        <v>34099.1</v>
      </c>
      <c r="D142" s="15">
        <v>34091.5</v>
      </c>
      <c r="E142" s="15">
        <v>34091.5</v>
      </c>
      <c r="AL142" s="43">
        <v>7.6</v>
      </c>
    </row>
    <row r="143" spans="1:5" s="3" customFormat="1" ht="88.5" customHeight="1">
      <c r="A143" s="16"/>
      <c r="B143" s="14" t="s">
        <v>130</v>
      </c>
      <c r="C143" s="15">
        <v>2</v>
      </c>
      <c r="D143" s="15">
        <v>2</v>
      </c>
      <c r="E143" s="15">
        <v>2</v>
      </c>
    </row>
    <row r="144" spans="1:5" s="20" customFormat="1" ht="49.5" hidden="1">
      <c r="A144" s="28"/>
      <c r="B144" s="18" t="s">
        <v>109</v>
      </c>
      <c r="C144" s="41">
        <f>6608-6608</f>
        <v>0</v>
      </c>
      <c r="D144" s="15"/>
      <c r="E144" s="15"/>
    </row>
    <row r="145" spans="1:21" s="3" customFormat="1" ht="313.5">
      <c r="A145" s="16"/>
      <c r="B145" s="14" t="s">
        <v>168</v>
      </c>
      <c r="C145" s="15">
        <f>1182931.4+3152.9-943.9</f>
        <v>1185140.4</v>
      </c>
      <c r="D145" s="15">
        <v>1182931.4</v>
      </c>
      <c r="E145" s="15">
        <v>1182931.4</v>
      </c>
      <c r="F145" s="43">
        <v>3152.9</v>
      </c>
      <c r="G145" s="43"/>
      <c r="L145" s="43"/>
      <c r="U145" s="43">
        <v>-943.9</v>
      </c>
    </row>
    <row r="146" spans="1:3" s="3" customFormat="1" ht="69" customHeight="1" hidden="1">
      <c r="A146" s="16"/>
      <c r="B146" s="14" t="s">
        <v>47</v>
      </c>
      <c r="C146" s="15"/>
    </row>
    <row r="147" spans="1:3" s="23" customFormat="1" ht="82.5" hidden="1">
      <c r="A147" s="25"/>
      <c r="B147" s="22" t="s">
        <v>105</v>
      </c>
      <c r="C147" s="46"/>
    </row>
    <row r="148" spans="1:6" s="3" customFormat="1" ht="82.5">
      <c r="A148" s="16"/>
      <c r="B148" s="14" t="s">
        <v>104</v>
      </c>
      <c r="C148" s="15">
        <f>19434.3-17.2</f>
        <v>19417.1</v>
      </c>
      <c r="D148" s="15">
        <v>9434.3</v>
      </c>
      <c r="E148" s="15">
        <v>9434.3</v>
      </c>
      <c r="F148" s="43">
        <v>-17.2</v>
      </c>
    </row>
    <row r="149" spans="1:5" s="3" customFormat="1" ht="82.5">
      <c r="A149" s="16"/>
      <c r="B149" s="14" t="s">
        <v>127</v>
      </c>
      <c r="C149" s="15">
        <f>815.3-81.5</f>
        <v>733.8</v>
      </c>
      <c r="D149" s="15">
        <v>733.8</v>
      </c>
      <c r="E149" s="15">
        <v>733.8</v>
      </c>
    </row>
    <row r="150" spans="1:5" s="3" customFormat="1" ht="123.75" customHeight="1" hidden="1">
      <c r="A150" s="16"/>
      <c r="B150" s="14" t="s">
        <v>48</v>
      </c>
      <c r="C150" s="15"/>
      <c r="D150" s="15"/>
      <c r="E150" s="15"/>
    </row>
    <row r="151" spans="1:5" s="20" customFormat="1" ht="49.5" hidden="1">
      <c r="A151" s="28"/>
      <c r="B151" s="18" t="s">
        <v>102</v>
      </c>
      <c r="C151" s="41"/>
      <c r="D151" s="15"/>
      <c r="E151" s="15"/>
    </row>
    <row r="152" spans="1:16" s="3" customFormat="1" ht="51.75" customHeight="1">
      <c r="A152" s="16"/>
      <c r="B152" s="14" t="s">
        <v>103</v>
      </c>
      <c r="C152" s="15">
        <v>16834.6</v>
      </c>
      <c r="D152" s="15">
        <v>16834.6</v>
      </c>
      <c r="E152" s="15">
        <v>16834.6</v>
      </c>
      <c r="P152" s="43"/>
    </row>
    <row r="153" spans="1:5" s="3" customFormat="1" ht="33" hidden="1">
      <c r="A153" s="16"/>
      <c r="B153" s="21" t="s">
        <v>29</v>
      </c>
      <c r="C153" s="44"/>
      <c r="D153" s="15"/>
      <c r="E153" s="15"/>
    </row>
    <row r="154" spans="1:5" s="3" customFormat="1" ht="231">
      <c r="A154" s="16"/>
      <c r="B154" s="14" t="s">
        <v>170</v>
      </c>
      <c r="C154" s="15">
        <v>24066.6</v>
      </c>
      <c r="D154" s="15">
        <v>24066.6</v>
      </c>
      <c r="E154" s="15">
        <v>24066.6</v>
      </c>
    </row>
    <row r="155" spans="1:5" s="3" customFormat="1" ht="108.75" customHeight="1">
      <c r="A155" s="16"/>
      <c r="B155" s="14" t="s">
        <v>169</v>
      </c>
      <c r="C155" s="15">
        <v>50513.5</v>
      </c>
      <c r="D155" s="15">
        <v>50513.5</v>
      </c>
      <c r="E155" s="15">
        <v>50513.5</v>
      </c>
    </row>
    <row r="156" spans="1:5" s="3" customFormat="1" ht="66">
      <c r="A156" s="16"/>
      <c r="B156" s="14" t="s">
        <v>79</v>
      </c>
      <c r="C156" s="15">
        <v>189.9</v>
      </c>
      <c r="D156" s="15">
        <v>189.9</v>
      </c>
      <c r="E156" s="15">
        <v>189.9</v>
      </c>
    </row>
    <row r="157" spans="1:21" s="3" customFormat="1" ht="66">
      <c r="A157" s="16"/>
      <c r="B157" s="14" t="s">
        <v>80</v>
      </c>
      <c r="C157" s="15">
        <v>12</v>
      </c>
      <c r="D157" s="15">
        <v>12</v>
      </c>
      <c r="E157" s="15">
        <v>12</v>
      </c>
      <c r="U157" s="43"/>
    </row>
    <row r="158" spans="1:5" s="3" customFormat="1" ht="49.5">
      <c r="A158" s="16"/>
      <c r="B158" s="14" t="s">
        <v>81</v>
      </c>
      <c r="C158" s="15">
        <v>219861.8</v>
      </c>
      <c r="D158" s="15">
        <v>219861.8</v>
      </c>
      <c r="E158" s="15">
        <v>219861.8</v>
      </c>
    </row>
    <row r="159" spans="1:3" s="3" customFormat="1" ht="66" customHeight="1" hidden="1">
      <c r="A159" s="16"/>
      <c r="B159" s="14" t="s">
        <v>39</v>
      </c>
      <c r="C159" s="15"/>
    </row>
    <row r="160" spans="1:5" s="3" customFormat="1" ht="66">
      <c r="A160" s="16"/>
      <c r="B160" s="14" t="s">
        <v>82</v>
      </c>
      <c r="C160" s="15">
        <v>1051.5</v>
      </c>
      <c r="D160" s="15">
        <v>1051.5</v>
      </c>
      <c r="E160" s="15">
        <v>1051.5</v>
      </c>
    </row>
    <row r="161" spans="1:3" s="23" customFormat="1" ht="99" hidden="1">
      <c r="A161" s="25"/>
      <c r="B161" s="22" t="s">
        <v>83</v>
      </c>
      <c r="C161" s="46"/>
    </row>
    <row r="162" spans="1:3" s="20" customFormat="1" ht="82.5" hidden="1">
      <c r="A162" s="28"/>
      <c r="B162" s="18" t="s">
        <v>3</v>
      </c>
      <c r="C162" s="41"/>
    </row>
    <row r="163" spans="1:3" s="20" customFormat="1" ht="49.5" hidden="1">
      <c r="A163" s="28"/>
      <c r="B163" s="18" t="s">
        <v>84</v>
      </c>
      <c r="C163" s="41"/>
    </row>
    <row r="164" spans="1:5" s="3" customFormat="1" ht="69" customHeight="1">
      <c r="A164" s="16"/>
      <c r="B164" s="47" t="s">
        <v>129</v>
      </c>
      <c r="C164" s="15">
        <v>532.8</v>
      </c>
      <c r="D164" s="15">
        <v>499.5</v>
      </c>
      <c r="E164" s="15">
        <v>233.1</v>
      </c>
    </row>
    <row r="165" spans="1:3" s="13" customFormat="1" ht="148.5" hidden="1">
      <c r="A165" s="24"/>
      <c r="B165" s="24" t="s">
        <v>86</v>
      </c>
      <c r="C165" s="44"/>
    </row>
    <row r="166" spans="1:3" s="23" customFormat="1" ht="66" hidden="1">
      <c r="A166" s="25"/>
      <c r="B166" s="26" t="s">
        <v>113</v>
      </c>
      <c r="C166" s="46"/>
    </row>
    <row r="167" spans="1:3" s="20" customFormat="1" ht="82.5" hidden="1">
      <c r="A167" s="28"/>
      <c r="B167" s="18" t="s">
        <v>0</v>
      </c>
      <c r="C167" s="41"/>
    </row>
    <row r="168" spans="1:16" s="23" customFormat="1" ht="49.5">
      <c r="A168" s="25"/>
      <c r="B168" s="14" t="s">
        <v>1</v>
      </c>
      <c r="C168" s="15">
        <v>406</v>
      </c>
      <c r="D168" s="15">
        <v>0</v>
      </c>
      <c r="E168" s="15">
        <v>0</v>
      </c>
      <c r="G168" s="43"/>
      <c r="P168" s="43"/>
    </row>
    <row r="169" spans="1:21" s="23" customFormat="1" ht="198">
      <c r="A169" s="25"/>
      <c r="B169" s="14" t="s">
        <v>167</v>
      </c>
      <c r="C169" s="15">
        <v>2376</v>
      </c>
      <c r="D169" s="15">
        <v>2376</v>
      </c>
      <c r="E169" s="15">
        <v>2376</v>
      </c>
      <c r="U169" s="43"/>
    </row>
    <row r="170" spans="1:5" s="20" customFormat="1" ht="82.5" hidden="1">
      <c r="A170" s="28"/>
      <c r="B170" s="18" t="s">
        <v>153</v>
      </c>
      <c r="C170" s="41">
        <v>0</v>
      </c>
      <c r="D170" s="41">
        <v>0</v>
      </c>
      <c r="E170" s="41">
        <v>0</v>
      </c>
    </row>
    <row r="171" spans="1:5" s="3" customFormat="1" ht="66">
      <c r="A171" s="16"/>
      <c r="B171" s="14" t="s">
        <v>77</v>
      </c>
      <c r="C171" s="15">
        <v>1476.4</v>
      </c>
      <c r="D171" s="15">
        <v>1476.4</v>
      </c>
      <c r="E171" s="15">
        <v>1476.4</v>
      </c>
    </row>
    <row r="172" spans="1:16" s="13" customFormat="1" ht="66">
      <c r="A172" s="24" t="s">
        <v>17</v>
      </c>
      <c r="B172" s="14" t="s">
        <v>119</v>
      </c>
      <c r="C172" s="15">
        <v>27905.2</v>
      </c>
      <c r="D172" s="15">
        <f>26158.6-44.1</f>
        <v>26114.5</v>
      </c>
      <c r="E172" s="15">
        <f>24481.1-146.8</f>
        <v>24334.3</v>
      </c>
      <c r="G172" s="43">
        <v>-44.1</v>
      </c>
      <c r="H172" s="43">
        <v>-146.8</v>
      </c>
      <c r="P172" s="43"/>
    </row>
    <row r="173" spans="1:8" s="20" customFormat="1" ht="66">
      <c r="A173" s="28"/>
      <c r="B173" s="14" t="s">
        <v>120</v>
      </c>
      <c r="C173" s="15">
        <f>6344.6</f>
        <v>6344.6</v>
      </c>
      <c r="D173" s="15">
        <f>5937.5</f>
        <v>5937.5</v>
      </c>
      <c r="E173" s="15">
        <f>5532.7</f>
        <v>5532.7</v>
      </c>
      <c r="F173" s="43">
        <v>6344.6</v>
      </c>
      <c r="G173" s="43">
        <v>5937.5</v>
      </c>
      <c r="H173" s="43">
        <v>5532.7</v>
      </c>
    </row>
    <row r="174" spans="1:5" s="3" customFormat="1" ht="49.5">
      <c r="A174" s="16"/>
      <c r="B174" s="14" t="s">
        <v>106</v>
      </c>
      <c r="C174" s="15">
        <v>61221.8</v>
      </c>
      <c r="D174" s="15">
        <v>61221.8</v>
      </c>
      <c r="E174" s="15">
        <v>61221.8</v>
      </c>
    </row>
    <row r="175" spans="1:5" s="3" customFormat="1" ht="82.5">
      <c r="A175" s="16"/>
      <c r="B175" s="14" t="s">
        <v>107</v>
      </c>
      <c r="C175" s="15">
        <v>13535</v>
      </c>
      <c r="D175" s="15">
        <v>13535</v>
      </c>
      <c r="E175" s="15">
        <v>13535</v>
      </c>
    </row>
    <row r="176" spans="1:3" s="3" customFormat="1" ht="132" hidden="1">
      <c r="A176" s="16"/>
      <c r="B176" s="14" t="s">
        <v>89</v>
      </c>
      <c r="C176" s="15"/>
    </row>
    <row r="177" spans="1:38" s="3" customFormat="1" ht="69" customHeight="1">
      <c r="A177" s="16"/>
      <c r="B177" s="14" t="s">
        <v>166</v>
      </c>
      <c r="C177" s="15">
        <f>22821.7-1000</f>
        <v>21821.7</v>
      </c>
      <c r="D177" s="15">
        <v>22821.7</v>
      </c>
      <c r="E177" s="15">
        <v>22821.7</v>
      </c>
      <c r="AL177" s="43">
        <v>-1000</v>
      </c>
    </row>
    <row r="178" spans="1:3" s="13" customFormat="1" ht="82.5" hidden="1">
      <c r="A178" s="24"/>
      <c r="B178" s="27" t="s">
        <v>69</v>
      </c>
      <c r="C178" s="44"/>
    </row>
    <row r="179" spans="1:3" s="13" customFormat="1" ht="33.75" customHeight="1" hidden="1">
      <c r="A179" s="24"/>
      <c r="B179" s="24" t="s">
        <v>37</v>
      </c>
      <c r="C179" s="44"/>
    </row>
    <row r="180" spans="1:3" s="13" customFormat="1" ht="48.75" customHeight="1" hidden="1">
      <c r="A180" s="24"/>
      <c r="B180" s="24" t="s">
        <v>45</v>
      </c>
      <c r="C180" s="44"/>
    </row>
    <row r="181" spans="1:3" s="13" customFormat="1" ht="132" hidden="1">
      <c r="A181" s="24"/>
      <c r="B181" s="24" t="s">
        <v>57</v>
      </c>
      <c r="C181" s="44"/>
    </row>
    <row r="182" spans="1:5" s="20" customFormat="1" ht="33" hidden="1">
      <c r="A182" s="28"/>
      <c r="B182" s="28" t="s">
        <v>140</v>
      </c>
      <c r="C182" s="41">
        <v>0</v>
      </c>
      <c r="D182" s="41">
        <v>0</v>
      </c>
      <c r="E182" s="41">
        <v>0</v>
      </c>
    </row>
    <row r="183" spans="1:5" s="40" customFormat="1" ht="15" customHeight="1">
      <c r="A183" s="38" t="s">
        <v>16</v>
      </c>
      <c r="B183" s="49" t="s">
        <v>22</v>
      </c>
      <c r="C183" s="11">
        <f>C184+C187+C185+C186+C189+C188+C190</f>
        <v>28801</v>
      </c>
      <c r="D183" s="11">
        <f>D184+D187+D185+D186+D189+D188+D190</f>
        <v>0</v>
      </c>
      <c r="E183" s="11">
        <f>E184+E187+E185+E186+E189+E188+E190</f>
        <v>0</v>
      </c>
    </row>
    <row r="184" spans="1:3" s="20" customFormat="1" ht="82.5" hidden="1">
      <c r="A184" s="28"/>
      <c r="B184" s="28" t="s">
        <v>154</v>
      </c>
      <c r="C184" s="41"/>
    </row>
    <row r="185" spans="1:3" s="20" customFormat="1" ht="49.5" hidden="1">
      <c r="A185" s="28"/>
      <c r="B185" s="28" t="s">
        <v>99</v>
      </c>
      <c r="C185" s="41"/>
    </row>
    <row r="186" spans="1:3" s="20" customFormat="1" ht="49.5" hidden="1">
      <c r="A186" s="28"/>
      <c r="B186" s="28" t="s">
        <v>100</v>
      </c>
      <c r="C186" s="41"/>
    </row>
    <row r="187" spans="1:3" s="20" customFormat="1" ht="49.5" hidden="1">
      <c r="A187" s="28"/>
      <c r="B187" s="28" t="s">
        <v>73</v>
      </c>
      <c r="C187" s="41"/>
    </row>
    <row r="188" spans="1:38" s="20" customFormat="1" ht="49.5">
      <c r="A188" s="28"/>
      <c r="B188" s="14" t="s">
        <v>190</v>
      </c>
      <c r="C188" s="15">
        <f>19133.7+9607.8</f>
        <v>28741.5</v>
      </c>
      <c r="D188" s="15">
        <v>0</v>
      </c>
      <c r="E188" s="15">
        <v>0</v>
      </c>
      <c r="AA188" s="43">
        <v>19133.7</v>
      </c>
      <c r="AL188" s="43">
        <v>9607.8</v>
      </c>
    </row>
    <row r="189" spans="1:38" s="42" customFormat="1" ht="81" customHeight="1">
      <c r="A189" s="16"/>
      <c r="B189" s="62" t="s">
        <v>139</v>
      </c>
      <c r="C189" s="15">
        <f>17+42.5</f>
        <v>59.5</v>
      </c>
      <c r="D189" s="15">
        <v>0</v>
      </c>
      <c r="E189" s="15">
        <v>0</v>
      </c>
      <c r="F189" s="43">
        <v>17</v>
      </c>
      <c r="AL189" s="43">
        <v>42.5</v>
      </c>
    </row>
    <row r="190" spans="1:3" s="20" customFormat="1" ht="49.5" hidden="1">
      <c r="A190" s="28"/>
      <c r="B190" s="35" t="s">
        <v>155</v>
      </c>
      <c r="C190" s="41"/>
    </row>
    <row r="191" spans="1:3" s="3" customFormat="1" ht="5.25" customHeight="1">
      <c r="A191" s="65" t="s">
        <v>40</v>
      </c>
      <c r="B191" s="65"/>
      <c r="C191" s="65"/>
    </row>
    <row r="192" spans="3:4" ht="16.5">
      <c r="C192" s="52"/>
      <c r="D192" s="53"/>
    </row>
    <row r="193" ht="16.5" hidden="1">
      <c r="C193" s="30"/>
    </row>
    <row r="194" ht="16.5" hidden="1">
      <c r="C194" s="30">
        <v>363.7</v>
      </c>
    </row>
    <row r="195" ht="16.5" hidden="1">
      <c r="C195" s="30">
        <v>95.8</v>
      </c>
    </row>
    <row r="196" ht="16.5" hidden="1">
      <c r="C196" s="30">
        <v>190.3</v>
      </c>
    </row>
    <row r="197" ht="16.5" hidden="1">
      <c r="C197" s="30">
        <v>3700</v>
      </c>
    </row>
    <row r="198" ht="16.5" hidden="1">
      <c r="C198" s="30">
        <v>-250</v>
      </c>
    </row>
    <row r="199" ht="16.5" hidden="1">
      <c r="C199" s="31">
        <v>-210</v>
      </c>
    </row>
    <row r="200" ht="16.5" hidden="1">
      <c r="C200" s="30">
        <v>1000</v>
      </c>
    </row>
    <row r="201" ht="16.5" hidden="1">
      <c r="C201" s="30">
        <v>-4000</v>
      </c>
    </row>
    <row r="202" ht="16.5" hidden="1">
      <c r="C202" s="30">
        <v>-68</v>
      </c>
    </row>
    <row r="203" ht="16.5" hidden="1">
      <c r="C203" s="30">
        <v>66.6</v>
      </c>
    </row>
    <row r="204" ht="16.5" hidden="1">
      <c r="C204" s="30">
        <v>-860</v>
      </c>
    </row>
    <row r="205" ht="16.5" hidden="1">
      <c r="C205" s="30">
        <v>79281.3</v>
      </c>
    </row>
    <row r="206" ht="16.5" hidden="1">
      <c r="C206" s="30"/>
    </row>
    <row r="207" ht="16.5" hidden="1">
      <c r="C207" s="30">
        <f>SUM(C194:C206)</f>
        <v>79309.7</v>
      </c>
    </row>
    <row r="208" ht="16.5" hidden="1">
      <c r="C208" s="30"/>
    </row>
    <row r="209" ht="16.5" hidden="1">
      <c r="C209" s="30">
        <v>291</v>
      </c>
    </row>
    <row r="210" ht="16.5" hidden="1">
      <c r="C210" s="30">
        <v>-32996.8</v>
      </c>
    </row>
    <row r="211" ht="16.5" hidden="1"/>
    <row r="212" ht="16.5" hidden="1">
      <c r="C212" s="30">
        <f>C207+C209+C210</f>
        <v>46603.899999999994</v>
      </c>
    </row>
    <row r="213" ht="16.5" hidden="1">
      <c r="C213" s="30"/>
    </row>
    <row r="214" ht="16.5" hidden="1">
      <c r="C214" s="30"/>
    </row>
    <row r="215" ht="16.5" hidden="1">
      <c r="C215" s="30"/>
    </row>
    <row r="216" ht="16.5" hidden="1">
      <c r="C216" s="30"/>
    </row>
    <row r="217" ht="16.5" hidden="1">
      <c r="C217" s="30"/>
    </row>
    <row r="218" ht="16.5" hidden="1">
      <c r="C218" s="30"/>
    </row>
    <row r="219" ht="16.5" hidden="1">
      <c r="C219" s="30">
        <v>10000</v>
      </c>
    </row>
    <row r="220" ht="16.5" hidden="1">
      <c r="C220" s="30">
        <v>1</v>
      </c>
    </row>
    <row r="221" ht="16.5" hidden="1">
      <c r="C221" s="30"/>
    </row>
    <row r="222" ht="16.5" hidden="1">
      <c r="C222" s="30">
        <v>-870.8</v>
      </c>
    </row>
    <row r="223" ht="16.5" hidden="1">
      <c r="C223" s="30"/>
    </row>
    <row r="224" ht="16.5" hidden="1">
      <c r="C224" s="30">
        <v>-3134</v>
      </c>
    </row>
    <row r="225" ht="16.5" hidden="1">
      <c r="C225" s="30">
        <v>-162.6</v>
      </c>
    </row>
    <row r="226" ht="16.5" hidden="1">
      <c r="C226" s="30">
        <v>-85</v>
      </c>
    </row>
    <row r="227" ht="16.5" hidden="1">
      <c r="C227" s="30"/>
    </row>
    <row r="228" ht="16.5" hidden="1">
      <c r="C228" s="30">
        <v>11312.6</v>
      </c>
    </row>
    <row r="229" ht="16.5" hidden="1">
      <c r="C229" s="30"/>
    </row>
    <row r="230" ht="16.5" hidden="1">
      <c r="C230" s="30">
        <f>SUM(C219:C228)</f>
        <v>17061.2</v>
      </c>
    </row>
    <row r="231" ht="16.5" hidden="1">
      <c r="C231" s="30"/>
    </row>
    <row r="232" ht="16.5" hidden="1">
      <c r="C232" s="30"/>
    </row>
    <row r="233" ht="16.5" hidden="1">
      <c r="C233" s="30"/>
    </row>
    <row r="234" ht="16.5" hidden="1">
      <c r="C234" s="30">
        <f>C219+C220+C228</f>
        <v>21313.6</v>
      </c>
    </row>
    <row r="235" ht="16.5" hidden="1">
      <c r="C235" s="30"/>
    </row>
    <row r="236" ht="16.5" hidden="1">
      <c r="C236" s="30">
        <f>C222+C224+C225+C226</f>
        <v>-4252.400000000001</v>
      </c>
    </row>
    <row r="237" ht="16.5" hidden="1">
      <c r="C237" s="30"/>
    </row>
    <row r="238" ht="16.5">
      <c r="C238" s="30"/>
    </row>
    <row r="239" spans="2:3" ht="119.25" customHeight="1">
      <c r="B239" s="35"/>
      <c r="C239" s="35"/>
    </row>
    <row r="240" ht="16.5">
      <c r="C240" s="30"/>
    </row>
    <row r="241" ht="16.5">
      <c r="C241" s="30"/>
    </row>
    <row r="242" ht="16.5">
      <c r="C242" s="30"/>
    </row>
    <row r="243" ht="16.5">
      <c r="C243" s="30"/>
    </row>
    <row r="244" ht="16.5">
      <c r="C244" s="30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  <row r="467" ht="16.5">
      <c r="C467" s="30"/>
    </row>
    <row r="468" ht="16.5">
      <c r="C468" s="30"/>
    </row>
    <row r="469" ht="16.5">
      <c r="C469" s="30"/>
    </row>
    <row r="470" ht="16.5">
      <c r="C470" s="30"/>
    </row>
    <row r="471" ht="16.5">
      <c r="C471" s="30"/>
    </row>
    <row r="472" ht="16.5">
      <c r="C472" s="30"/>
    </row>
  </sheetData>
  <sheetProtection/>
  <mergeCells count="16">
    <mergeCell ref="C1:E1"/>
    <mergeCell ref="C2:E2"/>
    <mergeCell ref="C3:E3"/>
    <mergeCell ref="G4:I4"/>
    <mergeCell ref="B5:E5"/>
    <mergeCell ref="B8:E8"/>
    <mergeCell ref="C10:E10"/>
    <mergeCell ref="C12:E12"/>
    <mergeCell ref="A191:C191"/>
    <mergeCell ref="D15:E15"/>
    <mergeCell ref="A16:A17"/>
    <mergeCell ref="B16:B17"/>
    <mergeCell ref="C16:C17"/>
    <mergeCell ref="A14:E14"/>
    <mergeCell ref="C11:E11"/>
    <mergeCell ref="D16:E16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2017-03-02T06:19:24Z</cp:lastPrinted>
  <dcterms:created xsi:type="dcterms:W3CDTF">2006-12-04T06:14:42Z</dcterms:created>
  <dcterms:modified xsi:type="dcterms:W3CDTF">2017-08-29T08:48:16Z</dcterms:modified>
  <cp:category/>
  <cp:version/>
  <cp:contentType/>
  <cp:contentStatus/>
</cp:coreProperties>
</file>