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'Лист1'!$A$1:$C$174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<sst xmlns="http://schemas.openxmlformats.org/spreadsheetml/2006/main" count="178" uniqueCount="175">
  <si>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</si>
  <si>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</si>
  <si>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</si>
  <si>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</si>
  <si>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</si>
  <si>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</si>
  <si>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</si>
  <si>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</si>
  <si>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</si>
  <si>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</si>
  <si>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</si>
  <si>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</si>
  <si>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</si>
  <si>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</si>
  <si>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</si>
  <si>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</si>
  <si>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</si>
  <si>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</si>
  <si>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</si>
  <si>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</si>
  <si>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</si>
  <si>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</si>
  <si>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</si>
  <si>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</si>
  <si>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 xml:space="preserve">2 02 02024 04 0000 151   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</si>
  <si>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</si>
  <si>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</si>
  <si>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</si>
  <si>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2 02 02999 04 0000 151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</si>
  <si>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</si>
  <si>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</si>
  <si>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</si>
  <si>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</si>
  <si>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</si>
  <si>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</si>
  <si>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</si>
  <si>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</si>
  <si>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</si>
  <si>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</si>
  <si>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</si>
  <si>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</si>
  <si>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</si>
  <si>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</si>
  <si>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</si>
  <si>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</si>
  <si>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</si>
  <si>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</si>
  <si>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</si>
  <si>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</si>
  <si>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</si>
  <si>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</si>
  <si>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</si>
  <si>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</si>
  <si>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</si>
  <si>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</si>
  <si>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</si>
  <si>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</si>
  <si>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</si>
  <si>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</si>
  <si>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</si>
  <si>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</si>
  <si>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</si>
  <si>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</si>
  <si>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</si>
  <si>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</si>
  <si>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</si>
  <si>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</si>
  <si>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</si>
  <si>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</si>
  <si>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</si>
  <si>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</si>
  <si>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</si>
  <si>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</si>
  <si>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</si>
  <si>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</si>
  <si>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Сумма (тыс. рублей)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</si>
  <si>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</si>
  <si>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</si>
  <si>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</si>
  <si>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возмещение затрат по содержанию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</si>
  <si>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</si>
  <si>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</si>
  <si>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</si>
  <si>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</si>
  <si>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</si>
  <si>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</si>
  <si>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</si>
  <si>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</si>
  <si>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</si>
  <si>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</si>
  <si>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</si>
  <si>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</si>
  <si>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</si>
  <si>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</si>
  <si>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</si>
  <si>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</si>
  <si>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</si>
  <si>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</si>
  <si>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</si>
  <si>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</si>
  <si>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</si>
  <si>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</si>
  <si>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>2016 год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</si>
  <si>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</si>
  <si>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Cубсидия бюджету городского округа на организацию 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</si>
  <si>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</si>
  <si>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</si>
  <si>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</si>
  <si>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</si>
  <si>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</si>
  <si>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</si>
  <si>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на  компенсацию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</si>
  <si>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</si>
  <si>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</si>
  <si>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</si>
  <si>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</si>
  <si>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</si>
  <si>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</si>
  <si>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</si>
  <si>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</si>
  <si>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</si>
  <si>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</si>
  <si>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</si>
  <si>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</si>
  <si>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</si>
  <si>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</si>
  <si>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</si>
  <si>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</si>
  <si>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</si>
  <si>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</si>
  <si>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</si>
  <si>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>Иные межбюджетные трансферты бюджету городского округа на частичную компенсацию дополнительных расходов на повышение заработной платы работников бюджетной сферы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</si>
  <si>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</si>
  <si>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</si>
  <si>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</si>
  <si>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</si>
  <si>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</si>
  <si>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</si>
  <si>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>Субсидия бюджету городского округа на формирование муниципальных дорожных фондов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</si>
  <si>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</si>
  <si>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Субсидии бюджетам городских округов  на модернизацию региональных систем дошкольного образования 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</si>
  <si>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 за счет средств областного бюджета </t>
  </si>
  <si>
    <t>Субсидия бюджету городского округа на создание дополнительных мест для реализации основных образовательных программ дошкольного образования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</si>
  <si>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</si>
  <si>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                                                                              к решению Думы Великого Новгорода 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</si>
  <si>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отдельных категорий граждан, в том числе лицам, оказавшимся в трудной жизненной ситуации на территории Новгородской области</t>
  </si>
  <si>
    <t xml:space="preserve">   субвенция бюджету городского округа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</si>
  <si>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 xml:space="preserve">Объем межбюджетных трансфертов, получаемых из других бюджетов бюджетной системы Российской Федерации в 2016 году </t>
  </si>
  <si>
    <t xml:space="preserve">                                                                                          от 29.12.2015 № 705</t>
  </si>
  <si>
    <t xml:space="preserve">                                                                                          решением Думы Великого Новгорода </t>
  </si>
  <si>
    <t xml:space="preserve">Изменения, которые вносятся в приложение 4 к решению Думы Великого </t>
  </si>
  <si>
    <t>Новгорода от  № 29.12.2015 № 705</t>
  </si>
  <si>
    <t xml:space="preserve">                                                                                            "Приложение 4</t>
  </si>
  <si>
    <t>Изложить  приложение 4 в следующей редакции:</t>
  </si>
  <si>
    <t>Иные межбюджетные трансферты бюджету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</si>
  <si>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 xml:space="preserve">Субвенции бюджетам городских округов на проведение Всероссийской сельскохозяйственной переписи </t>
  </si>
  <si>
    <t>Субсидия  бюджету городского округа на строительство зданий школ</t>
  </si>
  <si>
    <t>Субсидии бюджетам городских округов на достижение целевых показателей региональных программ в сфере дорожного хозяйства,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значения, за счет средств федерального бюджета</t>
  </si>
  <si>
    <t xml:space="preserve">Субсидия 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</si>
  <si>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 xml:space="preserve">Субсидии бюджетам городских округов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федерального бюджета </t>
  </si>
  <si>
    <t xml:space="preserve">Субсидия бюджету городского округа на софинансирование 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</si>
  <si>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Субсидия  бюджету городского округа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</si>
  <si>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>Субсидии бюджетам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</si>
  <si>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Субсидии бюджетам городских округов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федерального  бюджета</t>
  </si>
  <si>
    <t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областного  бюджета</t>
  </si>
  <si>
    <t xml:space="preserve">                                                                                                           УТВЕРЖДЕНЫ</t>
  </si>
  <si>
    <t>Субсидии бюджетам городских округов  на реализацию мероприятий по содействию созданию новых мест в общеобразовательных организациях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</si>
  <si>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</si>
  <si>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федерального бюджета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</si>
  <si>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</t>
  </si>
  <si>
    <t>Иные межбюджетные трансферты бюджету городского округа на комплектование книжных фондов библиотек муниципальных учреждений, подведомственных органам местного самоуправления городского округа области, реализующим полномочия в сфере культуры</t>
  </si>
  <si>
    <t xml:space="preserve">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</t>
  </si>
  <si>
    <t xml:space="preserve">Иные межбюджетные трансферты бюджету городского округа на cофинансирование грантов из федерального бюджета, предоставляемых в 2016 году в рамках реализации Федеральной целевой программы развития образования на 2016-2020 годы по мероприятию 2.3 «Создание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проектов» 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</si>
  <si>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«О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полномочиями», по 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организаций в пределах Новгородской области</t>
  </si>
  <si>
    <t xml:space="preserve">                                                                                                       от 01.12.2016 № 1015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</si>
</sst>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3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b/>
      <sz val="13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3"/>
      <name val="Arial Cyr"/>
      <family val="0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 wrapText="1"/>
    </xf>
    <xf numFmtId="3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left" vertical="justify" wrapText="1"/>
    </xf>
    <xf numFmtId="3" fontId="2" fillId="33" borderId="0" xfId="0" applyNumberFormat="1" applyFont="1" applyFill="1" applyBorder="1" applyAlignment="1">
      <alignment horizontal="justify" vertical="distributed" wrapText="1"/>
    </xf>
    <xf numFmtId="170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 wrapText="1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justify" vertical="distributed" wrapText="1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justify" wrapText="1"/>
    </xf>
    <xf numFmtId="0" fontId="50" fillId="33" borderId="0" xfId="0" applyFont="1" applyFill="1" applyBorder="1" applyAlignment="1">
      <alignment horizontal="left" vertical="top" wrapText="1"/>
    </xf>
    <xf numFmtId="3" fontId="50" fillId="33" borderId="0" xfId="0" applyNumberFormat="1" applyFont="1" applyFill="1" applyBorder="1" applyAlignment="1">
      <alignment horizontal="justify" vertical="distributed" wrapText="1"/>
    </xf>
    <xf numFmtId="170" fontId="50" fillId="33" borderId="0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justify" vertical="distributed" wrapText="1"/>
    </xf>
    <xf numFmtId="170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/>
    </xf>
    <xf numFmtId="170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0" applyNumberFormat="1" applyFont="1" applyFill="1" applyBorder="1" applyAlignment="1">
      <alignment horizontal="justify" vertical="distributed" wrapText="1"/>
    </xf>
    <xf numFmtId="0" fontId="8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170" fontId="9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170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50" fillId="33" borderId="0" xfId="0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 horizontal="justify" wrapText="1"/>
    </xf>
    <xf numFmtId="3" fontId="50" fillId="33" borderId="0" xfId="0" applyNumberFormat="1" applyFont="1" applyFill="1" applyBorder="1" applyAlignment="1">
      <alignment horizontal="justify" wrapText="1"/>
    </xf>
    <xf numFmtId="0" fontId="51" fillId="33" borderId="0" xfId="0" applyFont="1" applyFill="1" applyBorder="1" applyAlignment="1">
      <alignment horizontal="justify"/>
    </xf>
    <xf numFmtId="0" fontId="50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justify" vertical="justify" wrapText="1"/>
    </xf>
    <xf numFmtId="0" fontId="2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170" fontId="2" fillId="33" borderId="0" xfId="0" applyNumberFormat="1" applyFont="1" applyFill="1" applyBorder="1" applyAlignment="1">
      <alignment horizontal="center" vertical="distributed" wrapText="1"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 vertical="justify" wrapText="1"/>
    </xf>
    <xf numFmtId="3" fontId="54" fillId="33" borderId="0" xfId="0" applyNumberFormat="1" applyFont="1" applyFill="1" applyBorder="1" applyAlignment="1">
      <alignment horizontal="justify" vertical="distributed" wrapText="1"/>
    </xf>
    <xf numFmtId="170" fontId="54" fillId="33" borderId="0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justify"/>
    </xf>
    <xf numFmtId="3" fontId="1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3" fontId="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vertical="top"/>
    </xf>
    <xf numFmtId="164" fontId="1" fillId="33" borderId="12" xfId="0" applyNumberFormat="1" applyFont="1" applyFill="1" applyBorder="1" applyAlignment="1">
      <alignment horizontal="right" vertical="justify"/>
    </xf>
    <xf numFmtId="0" fontId="1" fillId="33" borderId="0" xfId="0" applyFont="1" applyFill="1" applyBorder="1" applyAlignment="1">
      <alignment horizontal="center" vertical="justify"/>
    </xf>
    <xf numFmtId="0" fontId="1" fillId="33" borderId="13" xfId="0" applyFont="1" applyFill="1" applyBorder="1" applyAlignment="1">
      <alignment horizontal="center" vertical="justify" wrapText="1"/>
    </xf>
    <xf numFmtId="0" fontId="1" fillId="33" borderId="12" xfId="0" applyFont="1" applyFill="1" applyBorder="1" applyAlignment="1">
      <alignment horizontal="center" vertical="justify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164" fontId="1" fillId="33" borderId="14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4"/>
  <sheetViews>
    <sheetView tabSelected="1" zoomScalePageLayoutView="0" workbookViewId="0" topLeftCell="B1">
      <selection activeCell="B3" sqref="B3:C3"/>
    </sheetView>
  </sheetViews>
  <sheetFormatPr defaultColWidth="9.00390625" defaultRowHeight="12.75"/>
  <cols>
    <col min="1" max="1" width="27.625" style="62" hidden="1" customWidth="1"/>
    <col min="2" max="2" width="74.375" style="41" customWidth="1"/>
    <col min="3" max="3" width="17.875" style="5" customWidth="1"/>
    <col min="4" max="7" width="9.125" style="1" hidden="1" customWidth="1"/>
    <col min="8" max="33" width="0" style="1" hidden="1" customWidth="1"/>
    <col min="34" max="16384" width="9.125" style="1" customWidth="1"/>
  </cols>
  <sheetData>
    <row r="1" spans="2:3" ht="16.5">
      <c r="B1" s="63" t="s">
        <v>165</v>
      </c>
      <c r="C1" s="64"/>
    </row>
    <row r="2" spans="2:3" ht="16.5">
      <c r="B2" s="63" t="s">
        <v>149</v>
      </c>
      <c r="C2" s="64"/>
    </row>
    <row r="3" spans="2:3" ht="16.5" customHeight="1">
      <c r="B3" s="63" t="s">
        <v>174</v>
      </c>
      <c r="C3" s="64"/>
    </row>
    <row r="4" ht="16.5"/>
    <row r="5" spans="2:3" ht="16.5">
      <c r="B5" s="65" t="s">
        <v>150</v>
      </c>
      <c r="C5" s="66"/>
    </row>
    <row r="6" spans="2:3" ht="16.5">
      <c r="B6" s="65" t="s">
        <v>151</v>
      </c>
      <c r="C6" s="66"/>
    </row>
    <row r="7" ht="16.5"/>
    <row r="8" ht="16.5">
      <c r="B8" s="41" t="s">
        <v>153</v>
      </c>
    </row>
    <row r="9" ht="16.5"/>
    <row r="10" spans="1:3" s="3" customFormat="1" ht="16.5">
      <c r="A10" s="2"/>
      <c r="B10" s="67" t="s">
        <v>152</v>
      </c>
      <c r="C10" s="67"/>
    </row>
    <row r="11" spans="2:3" ht="16.5">
      <c r="B11" s="67" t="s">
        <v>144</v>
      </c>
      <c r="C11" s="68"/>
    </row>
    <row r="12" spans="2:3" ht="16.5">
      <c r="B12" s="67" t="s">
        <v>148</v>
      </c>
      <c r="C12" s="68"/>
    </row>
    <row r="13" ht="16.5">
      <c r="B13" s="4"/>
    </row>
    <row r="14" spans="1:3" ht="38.25" customHeight="1">
      <c r="A14" s="77" t="s">
        <v>147</v>
      </c>
      <c r="B14" s="77"/>
      <c r="C14" s="77"/>
    </row>
    <row r="15" spans="2:3" ht="16.5" customHeight="1">
      <c r="B15" s="69" t="s">
        <v>75</v>
      </c>
      <c r="C15" s="69"/>
    </row>
    <row r="16" spans="1:3" ht="19.5" customHeight="1">
      <c r="A16" s="71" t="s">
        <v>9</v>
      </c>
      <c r="B16" s="73" t="s">
        <v>56</v>
      </c>
      <c r="C16" s="75" t="s">
        <v>102</v>
      </c>
    </row>
    <row r="17" spans="1:3" s="3" customFormat="1" ht="10.5" customHeight="1">
      <c r="A17" s="72"/>
      <c r="B17" s="74"/>
      <c r="C17" s="76"/>
    </row>
    <row r="18" spans="1:3" s="3" customFormat="1" ht="16.5">
      <c r="A18" s="6">
        <v>1</v>
      </c>
      <c r="B18" s="7">
        <v>1</v>
      </c>
      <c r="C18" s="8" t="s">
        <v>7</v>
      </c>
    </row>
    <row r="19" spans="1:3" s="3" customFormat="1" ht="18.75" customHeight="1">
      <c r="A19" s="9" t="s">
        <v>10</v>
      </c>
      <c r="B19" s="10" t="s">
        <v>11</v>
      </c>
      <c r="C19" s="53">
        <f>C20</f>
        <v>3434351.580000001</v>
      </c>
    </row>
    <row r="20" spans="1:3" s="3" customFormat="1" ht="33">
      <c r="A20" s="9" t="s">
        <v>12</v>
      </c>
      <c r="B20" s="10" t="s">
        <v>13</v>
      </c>
      <c r="C20" s="11">
        <f>C23+C105+C164+C21</f>
        <v>3434351.580000001</v>
      </c>
    </row>
    <row r="21" spans="1:3" s="13" customFormat="1" ht="34.5" customHeight="1" hidden="1">
      <c r="A21" s="12"/>
      <c r="B21" s="10" t="s">
        <v>32</v>
      </c>
      <c r="C21" s="11">
        <f>C22</f>
        <v>0</v>
      </c>
    </row>
    <row r="22" spans="1:3" s="13" customFormat="1" ht="49.5" hidden="1">
      <c r="A22" s="12"/>
      <c r="B22" s="14" t="s">
        <v>130</v>
      </c>
      <c r="C22" s="15"/>
    </row>
    <row r="23" spans="1:3" s="3" customFormat="1" ht="33">
      <c r="A23" s="9" t="s">
        <v>14</v>
      </c>
      <c r="B23" s="10" t="s">
        <v>19</v>
      </c>
      <c r="C23" s="11">
        <f>SUM(C24:C104)</f>
        <v>1163481.1520000002</v>
      </c>
    </row>
    <row r="24" spans="1:9" s="58" customFormat="1" ht="33">
      <c r="A24" s="55"/>
      <c r="B24" s="56" t="s">
        <v>77</v>
      </c>
      <c r="C24" s="57">
        <f>1000</f>
        <v>1000</v>
      </c>
      <c r="I24" s="59">
        <v>1000</v>
      </c>
    </row>
    <row r="25" spans="1:3" s="48" customFormat="1" ht="33">
      <c r="A25" s="16"/>
      <c r="B25" s="14" t="s">
        <v>138</v>
      </c>
      <c r="C25" s="15">
        <v>88205</v>
      </c>
    </row>
    <row r="26" spans="1:18" s="48" customFormat="1" ht="82.5">
      <c r="A26" s="16"/>
      <c r="B26" s="14" t="s">
        <v>139</v>
      </c>
      <c r="C26" s="15">
        <f>110000+25000+22000</f>
        <v>157000</v>
      </c>
      <c r="N26" s="54">
        <v>25000</v>
      </c>
      <c r="R26" s="54">
        <v>22000</v>
      </c>
    </row>
    <row r="27" spans="1:9" s="48" customFormat="1" ht="99">
      <c r="A27" s="16"/>
      <c r="B27" s="14" t="s">
        <v>157</v>
      </c>
      <c r="C27" s="15">
        <f>150000</f>
        <v>150000</v>
      </c>
      <c r="I27" s="59">
        <v>150000</v>
      </c>
    </row>
    <row r="28" spans="1:3" s="20" customFormat="1" ht="50.25" customHeight="1" hidden="1">
      <c r="A28" s="17"/>
      <c r="B28" s="18" t="s">
        <v>137</v>
      </c>
      <c r="C28" s="19"/>
    </row>
    <row r="29" spans="1:3" s="13" customFormat="1" ht="49.5" hidden="1">
      <c r="A29" s="12"/>
      <c r="B29" s="22" t="s">
        <v>51</v>
      </c>
      <c r="C29" s="23"/>
    </row>
    <row r="30" spans="1:3" s="13" customFormat="1" ht="99" hidden="1">
      <c r="A30" s="12"/>
      <c r="B30" s="22" t="s">
        <v>50</v>
      </c>
      <c r="C30" s="23"/>
    </row>
    <row r="31" spans="1:3" s="25" customFormat="1" ht="64.5" customHeight="1" hidden="1">
      <c r="A31" s="24"/>
      <c r="B31" s="22" t="s">
        <v>33</v>
      </c>
      <c r="C31" s="23"/>
    </row>
    <row r="32" spans="1:3" s="25" customFormat="1" ht="33" hidden="1">
      <c r="A32" s="24"/>
      <c r="B32" s="22" t="s">
        <v>29</v>
      </c>
      <c r="C32" s="23"/>
    </row>
    <row r="33" spans="1:3" s="27" customFormat="1" ht="66" customHeight="1" hidden="1">
      <c r="A33" s="26"/>
      <c r="B33" s="14" t="s">
        <v>66</v>
      </c>
      <c r="C33" s="15"/>
    </row>
    <row r="34" spans="1:3" s="25" customFormat="1" ht="66" hidden="1">
      <c r="A34" s="24"/>
      <c r="B34" s="22" t="s">
        <v>76</v>
      </c>
      <c r="C34" s="23"/>
    </row>
    <row r="35" spans="1:3" s="20" customFormat="1" ht="66" hidden="1">
      <c r="A35" s="17"/>
      <c r="B35" s="18" t="s">
        <v>143</v>
      </c>
      <c r="C35" s="19"/>
    </row>
    <row r="36" spans="1:3" s="20" customFormat="1" ht="82.5" hidden="1">
      <c r="A36" s="17"/>
      <c r="B36" s="18" t="s">
        <v>55</v>
      </c>
      <c r="C36" s="19"/>
    </row>
    <row r="37" spans="1:3" s="46" customFormat="1" ht="34.5" customHeight="1" hidden="1">
      <c r="A37" s="44"/>
      <c r="B37" s="45" t="s">
        <v>77</v>
      </c>
      <c r="C37" s="19"/>
    </row>
    <row r="38" spans="1:3" s="20" customFormat="1" ht="82.5" hidden="1">
      <c r="A38" s="17"/>
      <c r="B38" s="18" t="s">
        <v>118</v>
      </c>
      <c r="C38" s="19"/>
    </row>
    <row r="39" spans="1:3" s="20" customFormat="1" ht="72" customHeight="1" hidden="1">
      <c r="A39" s="17"/>
      <c r="B39" s="18" t="s">
        <v>34</v>
      </c>
      <c r="C39" s="19"/>
    </row>
    <row r="40" spans="1:3" s="20" customFormat="1" ht="66" customHeight="1" hidden="1">
      <c r="A40" s="17"/>
      <c r="B40" s="18" t="s">
        <v>60</v>
      </c>
      <c r="C40" s="19"/>
    </row>
    <row r="41" spans="1:3" s="20" customFormat="1" ht="82.5" hidden="1">
      <c r="A41" s="17"/>
      <c r="B41" s="18" t="s">
        <v>103</v>
      </c>
      <c r="C41" s="19"/>
    </row>
    <row r="42" spans="1:3" s="20" customFormat="1" ht="35.25" customHeight="1" hidden="1">
      <c r="A42" s="17"/>
      <c r="B42" s="18" t="s">
        <v>31</v>
      </c>
      <c r="C42" s="19"/>
    </row>
    <row r="43" spans="1:3" s="20" customFormat="1" ht="99" hidden="1">
      <c r="A43" s="17" t="s">
        <v>28</v>
      </c>
      <c r="B43" s="18" t="s">
        <v>53</v>
      </c>
      <c r="C43" s="19"/>
    </row>
    <row r="44" spans="1:3" s="20" customFormat="1" ht="82.5" hidden="1">
      <c r="A44" s="17"/>
      <c r="B44" s="18" t="s">
        <v>42</v>
      </c>
      <c r="C44" s="19"/>
    </row>
    <row r="45" spans="1:3" s="20" customFormat="1" ht="33.75" customHeight="1" hidden="1">
      <c r="A45" s="17"/>
      <c r="B45" s="18" t="s">
        <v>77</v>
      </c>
      <c r="C45" s="19"/>
    </row>
    <row r="46" spans="1:3" s="20" customFormat="1" ht="66" hidden="1">
      <c r="A46" s="17"/>
      <c r="B46" s="18" t="s">
        <v>104</v>
      </c>
      <c r="C46" s="19"/>
    </row>
    <row r="47" spans="1:3" s="20" customFormat="1" ht="115.5" hidden="1">
      <c r="A47" s="17"/>
      <c r="B47" s="18" t="s">
        <v>91</v>
      </c>
      <c r="C47" s="19"/>
    </row>
    <row r="48" spans="1:3" s="20" customFormat="1" ht="82.5" hidden="1">
      <c r="A48" s="17"/>
      <c r="B48" s="18" t="s">
        <v>62</v>
      </c>
      <c r="C48" s="19"/>
    </row>
    <row r="49" spans="1:3" s="20" customFormat="1" ht="99.75" customHeight="1" hidden="1">
      <c r="A49" s="17"/>
      <c r="B49" s="18" t="s">
        <v>93</v>
      </c>
      <c r="C49" s="19"/>
    </row>
    <row r="50" spans="1:3" s="20" customFormat="1" ht="82.5" hidden="1">
      <c r="A50" s="17"/>
      <c r="B50" s="18" t="s">
        <v>3</v>
      </c>
      <c r="C50" s="19"/>
    </row>
    <row r="51" spans="1:3" s="32" customFormat="1" ht="65.25" customHeight="1" hidden="1">
      <c r="A51" s="26"/>
      <c r="B51" s="14" t="s">
        <v>54</v>
      </c>
      <c r="C51" s="15"/>
    </row>
    <row r="52" spans="1:3" s="25" customFormat="1" ht="99" hidden="1">
      <c r="A52" s="24"/>
      <c r="B52" s="14" t="s">
        <v>65</v>
      </c>
      <c r="C52" s="15"/>
    </row>
    <row r="53" spans="1:3" s="25" customFormat="1" ht="82.5" hidden="1">
      <c r="A53" s="24"/>
      <c r="B53" s="14" t="s">
        <v>59</v>
      </c>
      <c r="C53" s="15"/>
    </row>
    <row r="54" spans="1:3" s="25" customFormat="1" ht="49.5" hidden="1">
      <c r="A54" s="24"/>
      <c r="B54" s="22" t="s">
        <v>64</v>
      </c>
      <c r="C54" s="23"/>
    </row>
    <row r="55" spans="1:3" s="25" customFormat="1" ht="33" hidden="1">
      <c r="A55" s="24"/>
      <c r="B55" s="14" t="s">
        <v>92</v>
      </c>
      <c r="C55" s="15"/>
    </row>
    <row r="56" spans="1:3" s="25" customFormat="1" ht="33" hidden="1">
      <c r="A56" s="24"/>
      <c r="B56" s="14" t="s">
        <v>97</v>
      </c>
      <c r="C56" s="15"/>
    </row>
    <row r="57" spans="1:3" s="25" customFormat="1" ht="66" hidden="1">
      <c r="A57" s="24"/>
      <c r="B57" s="14" t="s">
        <v>98</v>
      </c>
      <c r="C57" s="15"/>
    </row>
    <row r="58" spans="1:3" s="32" customFormat="1" ht="99" hidden="1">
      <c r="A58" s="26"/>
      <c r="B58" s="14" t="s">
        <v>6</v>
      </c>
      <c r="C58" s="15"/>
    </row>
    <row r="59" spans="1:3" s="32" customFormat="1" ht="48" customHeight="1" hidden="1">
      <c r="A59" s="26"/>
      <c r="B59" s="14" t="s">
        <v>5</v>
      </c>
      <c r="C59" s="15"/>
    </row>
    <row r="60" spans="1:3" s="25" customFormat="1" ht="49.5" hidden="1">
      <c r="A60" s="24"/>
      <c r="B60" s="22" t="s">
        <v>47</v>
      </c>
      <c r="C60" s="23"/>
    </row>
    <row r="61" spans="1:3" s="25" customFormat="1" ht="33" hidden="1">
      <c r="A61" s="24"/>
      <c r="B61" s="22" t="s">
        <v>35</v>
      </c>
      <c r="C61" s="23"/>
    </row>
    <row r="62" spans="1:3" s="32" customFormat="1" ht="82.5" customHeight="1" hidden="1">
      <c r="A62" s="26"/>
      <c r="B62" s="14" t="s">
        <v>88</v>
      </c>
      <c r="C62" s="15"/>
    </row>
    <row r="63" spans="1:3" s="25" customFormat="1" ht="115.5" hidden="1">
      <c r="A63" s="24"/>
      <c r="B63" s="22" t="s">
        <v>8</v>
      </c>
      <c r="C63" s="23"/>
    </row>
    <row r="64" spans="1:3" s="25" customFormat="1" ht="37.5" customHeight="1" hidden="1">
      <c r="A64" s="24"/>
      <c r="B64" s="22" t="s">
        <v>36</v>
      </c>
      <c r="C64" s="23"/>
    </row>
    <row r="65" spans="1:3" s="25" customFormat="1" ht="82.5" hidden="1">
      <c r="A65" s="24"/>
      <c r="B65" s="22" t="s">
        <v>43</v>
      </c>
      <c r="C65" s="23"/>
    </row>
    <row r="66" spans="1:3" s="25" customFormat="1" ht="81.75" customHeight="1" hidden="1">
      <c r="A66" s="24"/>
      <c r="B66" s="22" t="s">
        <v>44</v>
      </c>
      <c r="C66" s="23"/>
    </row>
    <row r="67" spans="1:3" s="25" customFormat="1" ht="56.25" customHeight="1" hidden="1">
      <c r="A67" s="24"/>
      <c r="B67" s="22" t="s">
        <v>37</v>
      </c>
      <c r="C67" s="23"/>
    </row>
    <row r="68" spans="1:3" s="25" customFormat="1" ht="33" hidden="1">
      <c r="A68" s="24"/>
      <c r="B68" s="22" t="s">
        <v>45</v>
      </c>
      <c r="C68" s="23"/>
    </row>
    <row r="69" spans="1:3" s="27" customFormat="1" ht="49.5" hidden="1">
      <c r="A69" s="26"/>
      <c r="B69" s="14" t="s">
        <v>63</v>
      </c>
      <c r="C69" s="15"/>
    </row>
    <row r="70" spans="1:3" s="27" customFormat="1" ht="51" customHeight="1" hidden="1">
      <c r="A70" s="26"/>
      <c r="B70" s="14" t="s">
        <v>57</v>
      </c>
      <c r="C70" s="15"/>
    </row>
    <row r="71" spans="1:3" s="25" customFormat="1" ht="82.5" hidden="1">
      <c r="A71" s="24"/>
      <c r="B71" s="22" t="s">
        <v>68</v>
      </c>
      <c r="C71" s="23"/>
    </row>
    <row r="72" spans="1:3" s="25" customFormat="1" ht="68.25" customHeight="1" hidden="1">
      <c r="A72" s="24"/>
      <c r="B72" s="22" t="s">
        <v>69</v>
      </c>
      <c r="C72" s="23"/>
    </row>
    <row r="73" spans="1:3" s="25" customFormat="1" ht="132" hidden="1">
      <c r="A73" s="24"/>
      <c r="B73" s="22" t="s">
        <v>67</v>
      </c>
      <c r="C73" s="23"/>
    </row>
    <row r="74" spans="1:3" s="25" customFormat="1" ht="99" hidden="1">
      <c r="A74" s="24"/>
      <c r="B74" s="18" t="s">
        <v>95</v>
      </c>
      <c r="C74" s="33"/>
    </row>
    <row r="75" spans="1:3" s="25" customFormat="1" ht="82.5" hidden="1">
      <c r="A75" s="24"/>
      <c r="B75" s="18" t="s">
        <v>94</v>
      </c>
      <c r="C75" s="33"/>
    </row>
    <row r="76" spans="1:3" s="25" customFormat="1" ht="33" hidden="1">
      <c r="A76" s="24"/>
      <c r="B76" s="22" t="s">
        <v>71</v>
      </c>
      <c r="C76" s="23"/>
    </row>
    <row r="77" spans="1:3" s="25" customFormat="1" ht="66" hidden="1">
      <c r="A77" s="24"/>
      <c r="B77" s="22" t="s">
        <v>72</v>
      </c>
      <c r="C77" s="23"/>
    </row>
    <row r="78" spans="1:3" s="25" customFormat="1" ht="99.75" customHeight="1" hidden="1">
      <c r="A78" s="24"/>
      <c r="B78" s="22" t="s">
        <v>73</v>
      </c>
      <c r="C78" s="23"/>
    </row>
    <row r="79" spans="1:3" s="27" customFormat="1" ht="54.75" customHeight="1" hidden="1">
      <c r="A79" s="26"/>
      <c r="B79" s="14" t="s">
        <v>89</v>
      </c>
      <c r="C79" s="15"/>
    </row>
    <row r="80" spans="1:3" s="27" customFormat="1" ht="49.5" hidden="1">
      <c r="A80" s="26"/>
      <c r="B80" s="14" t="s">
        <v>96</v>
      </c>
      <c r="C80" s="15"/>
    </row>
    <row r="81" spans="1:3" s="27" customFormat="1" ht="66" hidden="1">
      <c r="A81" s="26"/>
      <c r="B81" s="14" t="s">
        <v>99</v>
      </c>
      <c r="C81" s="15"/>
    </row>
    <row r="82" spans="1:3" s="31" customFormat="1" ht="115.5" hidden="1">
      <c r="A82" s="29"/>
      <c r="B82" s="30" t="s">
        <v>119</v>
      </c>
      <c r="C82" s="28"/>
    </row>
    <row r="83" spans="1:3" s="31" customFormat="1" ht="99" hidden="1">
      <c r="A83" s="29"/>
      <c r="B83" s="30" t="s">
        <v>125</v>
      </c>
      <c r="C83" s="28"/>
    </row>
    <row r="84" spans="1:3" s="27" customFormat="1" ht="49.5">
      <c r="A84" s="26"/>
      <c r="B84" s="14" t="s">
        <v>120</v>
      </c>
      <c r="C84" s="15">
        <v>347.9</v>
      </c>
    </row>
    <row r="85" spans="1:23" s="27" customFormat="1" ht="21.75" customHeight="1">
      <c r="A85" s="26"/>
      <c r="B85" s="56" t="s">
        <v>156</v>
      </c>
      <c r="C85" s="15">
        <f>57775.3+76523.7</f>
        <v>134299</v>
      </c>
      <c r="I85" s="59">
        <v>57775.3</v>
      </c>
      <c r="W85" s="59">
        <v>76523.7</v>
      </c>
    </row>
    <row r="86" spans="1:9" s="27" customFormat="1" ht="47.25" customHeight="1">
      <c r="A86" s="26"/>
      <c r="B86" s="14" t="s">
        <v>166</v>
      </c>
      <c r="C86" s="15">
        <f>605031.1</f>
        <v>605031.1</v>
      </c>
      <c r="I86" s="59">
        <v>605031.1</v>
      </c>
    </row>
    <row r="87" spans="1:14" s="27" customFormat="1" ht="99">
      <c r="A87" s="26"/>
      <c r="B87" s="14" t="s">
        <v>163</v>
      </c>
      <c r="C87" s="15">
        <f>5920.8</f>
        <v>5920.8</v>
      </c>
      <c r="I87" s="59"/>
      <c r="N87" s="54">
        <v>5920.8</v>
      </c>
    </row>
    <row r="88" spans="1:3" s="20" customFormat="1" ht="99" hidden="1">
      <c r="A88" s="17"/>
      <c r="B88" s="18" t="s">
        <v>162</v>
      </c>
      <c r="C88" s="19"/>
    </row>
    <row r="89" spans="1:3" s="20" customFormat="1" ht="99" hidden="1">
      <c r="A89" s="17"/>
      <c r="B89" s="18" t="s">
        <v>129</v>
      </c>
      <c r="C89" s="19"/>
    </row>
    <row r="90" spans="1:14" s="27" customFormat="1" ht="99">
      <c r="A90" s="26"/>
      <c r="B90" s="14" t="s">
        <v>164</v>
      </c>
      <c r="C90" s="15">
        <f>1693.2</f>
        <v>1693.2</v>
      </c>
      <c r="I90" s="59"/>
      <c r="N90" s="54">
        <v>1693.2</v>
      </c>
    </row>
    <row r="91" spans="1:9" s="27" customFormat="1" ht="53.25" customHeight="1">
      <c r="A91" s="26"/>
      <c r="B91" s="56" t="s">
        <v>158</v>
      </c>
      <c r="C91" s="15">
        <f>75.4</f>
        <v>75.4</v>
      </c>
      <c r="I91" s="59">
        <v>75.4</v>
      </c>
    </row>
    <row r="92" spans="1:3" s="20" customFormat="1" ht="33" hidden="1">
      <c r="A92" s="17"/>
      <c r="B92" s="18" t="s">
        <v>121</v>
      </c>
      <c r="C92" s="19"/>
    </row>
    <row r="93" spans="1:3" s="20" customFormat="1" ht="82.5" hidden="1">
      <c r="A93" s="17"/>
      <c r="B93" s="18" t="s">
        <v>122</v>
      </c>
      <c r="C93" s="19"/>
    </row>
    <row r="94" spans="1:3" s="20" customFormat="1" ht="115.5" hidden="1">
      <c r="A94" s="17"/>
      <c r="B94" s="18" t="s">
        <v>126</v>
      </c>
      <c r="C94" s="19"/>
    </row>
    <row r="95" spans="1:3" s="20" customFormat="1" ht="49.5" hidden="1">
      <c r="A95" s="17"/>
      <c r="B95" s="18" t="s">
        <v>140</v>
      </c>
      <c r="C95" s="19"/>
    </row>
    <row r="96" spans="1:3" s="20" customFormat="1" ht="49.5" hidden="1">
      <c r="A96" s="17"/>
      <c r="B96" s="18" t="s">
        <v>141</v>
      </c>
      <c r="C96" s="19"/>
    </row>
    <row r="97" spans="1:3" s="20" customFormat="1" ht="49.5" hidden="1">
      <c r="A97" s="17"/>
      <c r="B97" s="18" t="s">
        <v>142</v>
      </c>
      <c r="C97" s="19"/>
    </row>
    <row r="98" spans="1:14" s="20" customFormat="1" ht="66">
      <c r="A98" s="17"/>
      <c r="B98" s="56" t="s">
        <v>161</v>
      </c>
      <c r="C98" s="15">
        <f>74.6</f>
        <v>74.6</v>
      </c>
      <c r="N98" s="59">
        <v>74.6</v>
      </c>
    </row>
    <row r="99" spans="1:14" s="20" customFormat="1" ht="66">
      <c r="A99" s="17"/>
      <c r="B99" s="56" t="s">
        <v>167</v>
      </c>
      <c r="C99" s="15">
        <f>267.1</f>
        <v>267.1</v>
      </c>
      <c r="N99" s="59">
        <v>267.1</v>
      </c>
    </row>
    <row r="100" spans="1:18" s="20" customFormat="1" ht="66">
      <c r="A100" s="17"/>
      <c r="B100" s="56" t="s">
        <v>168</v>
      </c>
      <c r="C100" s="15">
        <f>1780.8</f>
        <v>1780.8</v>
      </c>
      <c r="N100" s="59"/>
      <c r="R100" s="59">
        <v>1780.8</v>
      </c>
    </row>
    <row r="101" spans="1:18" s="20" customFormat="1" ht="82.5">
      <c r="A101" s="17"/>
      <c r="B101" s="56" t="s">
        <v>159</v>
      </c>
      <c r="C101" s="57">
        <f>7549.16+24.195</f>
        <v>7573.355</v>
      </c>
      <c r="D101" s="60"/>
      <c r="E101" s="60"/>
      <c r="F101" s="60"/>
      <c r="G101" s="60"/>
      <c r="H101" s="60"/>
      <c r="I101" s="59">
        <v>7549.16</v>
      </c>
      <c r="R101" s="59">
        <v>24.195</v>
      </c>
    </row>
    <row r="102" spans="1:18" s="60" customFormat="1" ht="82.5">
      <c r="A102" s="61"/>
      <c r="B102" s="56" t="s">
        <v>160</v>
      </c>
      <c r="C102" s="57">
        <f>10180.267+32.63</f>
        <v>10212.896999999999</v>
      </c>
      <c r="I102" s="59">
        <v>10180.267</v>
      </c>
      <c r="R102" s="59">
        <v>32.63</v>
      </c>
    </row>
    <row r="103" spans="1:3" s="20" customFormat="1" ht="66" hidden="1">
      <c r="A103" s="17"/>
      <c r="B103" s="18" t="s">
        <v>127</v>
      </c>
      <c r="C103" s="19"/>
    </row>
    <row r="104" spans="1:3" s="20" customFormat="1" ht="66" hidden="1">
      <c r="A104" s="17"/>
      <c r="B104" s="18" t="s">
        <v>128</v>
      </c>
      <c r="C104" s="19"/>
    </row>
    <row r="105" spans="1:3" s="3" customFormat="1" ht="33">
      <c r="A105" s="9" t="s">
        <v>20</v>
      </c>
      <c r="B105" s="10" t="s">
        <v>21</v>
      </c>
      <c r="C105" s="11">
        <f>C108+C109+C110+C114+C115+C116+C118+C153+C155+C158+C106+C117+C160+C152+C161+C159+C162+C154+C157+C156+C163</f>
        <v>2257773.8280000007</v>
      </c>
    </row>
    <row r="106" spans="1:3" s="3" customFormat="1" ht="83.25" customHeight="1" hidden="1">
      <c r="A106" s="16" t="s">
        <v>24</v>
      </c>
      <c r="B106" s="14" t="s">
        <v>52</v>
      </c>
      <c r="C106" s="15"/>
    </row>
    <row r="107" spans="1:3" s="3" customFormat="1" ht="83.25" customHeight="1" hidden="1">
      <c r="A107" s="16"/>
      <c r="B107" s="14"/>
      <c r="C107" s="15"/>
    </row>
    <row r="108" spans="1:30" s="3" customFormat="1" ht="33">
      <c r="A108" s="16"/>
      <c r="B108" s="14" t="s">
        <v>136</v>
      </c>
      <c r="C108" s="15">
        <f>352995.9-135010</f>
        <v>217985.90000000002</v>
      </c>
      <c r="AD108" s="54">
        <v>-135010</v>
      </c>
    </row>
    <row r="109" spans="1:3" s="3" customFormat="1" ht="48.75" customHeight="1" hidden="1">
      <c r="A109" s="16"/>
      <c r="B109" s="14" t="s">
        <v>86</v>
      </c>
      <c r="C109" s="15"/>
    </row>
    <row r="110" spans="1:3" s="3" customFormat="1" ht="33" hidden="1">
      <c r="A110" s="16"/>
      <c r="B110" s="22" t="s">
        <v>25</v>
      </c>
      <c r="C110" s="23"/>
    </row>
    <row r="111" spans="1:3" s="3" customFormat="1" ht="16.5" hidden="1">
      <c r="A111" s="16"/>
      <c r="B111" s="22" t="s">
        <v>15</v>
      </c>
      <c r="C111" s="23"/>
    </row>
    <row r="112" spans="1:3" s="3" customFormat="1" ht="16.5" hidden="1">
      <c r="A112" s="16"/>
      <c r="B112" s="22" t="s">
        <v>26</v>
      </c>
      <c r="C112" s="23"/>
    </row>
    <row r="113" spans="1:3" s="3" customFormat="1" ht="16.5" hidden="1">
      <c r="A113" s="16"/>
      <c r="B113" s="22" t="s">
        <v>27</v>
      </c>
      <c r="C113" s="23"/>
    </row>
    <row r="114" spans="1:3" s="3" customFormat="1" ht="33" hidden="1">
      <c r="A114" s="16"/>
      <c r="B114" s="22" t="s">
        <v>39</v>
      </c>
      <c r="C114" s="23"/>
    </row>
    <row r="115" spans="1:30" s="3" customFormat="1" ht="66">
      <c r="A115" s="16"/>
      <c r="B115" s="14" t="s">
        <v>133</v>
      </c>
      <c r="C115" s="15">
        <f>16521.6-1800</f>
        <v>14721.599999999999</v>
      </c>
      <c r="AD115" s="54">
        <v>-1800</v>
      </c>
    </row>
    <row r="116" spans="1:3" s="13" customFormat="1" ht="82.5" hidden="1">
      <c r="A116" s="35"/>
      <c r="B116" s="22" t="s">
        <v>61</v>
      </c>
      <c r="C116" s="23"/>
    </row>
    <row r="117" spans="1:3" s="13" customFormat="1" ht="75" customHeight="1">
      <c r="A117" s="35"/>
      <c r="B117" s="14" t="s">
        <v>112</v>
      </c>
      <c r="C117" s="15">
        <v>540</v>
      </c>
    </row>
    <row r="118" spans="1:3" ht="33">
      <c r="A118" s="16" t="s">
        <v>22</v>
      </c>
      <c r="B118" s="14" t="s">
        <v>16</v>
      </c>
      <c r="C118" s="15">
        <f>SUM(C120:C151)</f>
        <v>1890129.0280000004</v>
      </c>
    </row>
    <row r="119" spans="1:3" s="3" customFormat="1" ht="16.5">
      <c r="A119" s="16"/>
      <c r="B119" s="14" t="s">
        <v>15</v>
      </c>
      <c r="C119" s="36"/>
    </row>
    <row r="120" spans="1:30" s="3" customFormat="1" ht="49.5">
      <c r="A120" s="16"/>
      <c r="B120" s="14" t="s">
        <v>115</v>
      </c>
      <c r="C120" s="15">
        <f>354159.1+25160.9</f>
        <v>379320</v>
      </c>
      <c r="AD120" s="54">
        <v>25160.9</v>
      </c>
    </row>
    <row r="121" spans="1:30" s="3" customFormat="1" ht="49.5">
      <c r="A121" s="16"/>
      <c r="B121" s="14" t="s">
        <v>116</v>
      </c>
      <c r="C121" s="15">
        <f>2210.5-160</f>
        <v>2050.5</v>
      </c>
      <c r="AD121" s="54">
        <v>-160</v>
      </c>
    </row>
    <row r="122" spans="1:30" s="3" customFormat="1" ht="49.5">
      <c r="A122" s="16"/>
      <c r="B122" s="14" t="s">
        <v>114</v>
      </c>
      <c r="C122" s="15">
        <f>13440+1300</f>
        <v>14740</v>
      </c>
      <c r="AD122" s="54">
        <v>1300</v>
      </c>
    </row>
    <row r="123" spans="1:4" s="3" customFormat="1" ht="49.5">
      <c r="A123" s="16"/>
      <c r="B123" s="14" t="s">
        <v>79</v>
      </c>
      <c r="C123" s="15">
        <f>33298.5+540.4</f>
        <v>33838.9</v>
      </c>
      <c r="D123" s="54">
        <v>540.4</v>
      </c>
    </row>
    <row r="124" spans="1:3" s="3" customFormat="1" ht="97.5" customHeight="1">
      <c r="A124" s="16"/>
      <c r="B124" s="14" t="s">
        <v>135</v>
      </c>
      <c r="C124" s="15">
        <v>2</v>
      </c>
    </row>
    <row r="125" spans="1:3" s="21" customFormat="1" ht="49.5" hidden="1">
      <c r="A125" s="40"/>
      <c r="B125" s="18" t="s">
        <v>113</v>
      </c>
      <c r="C125" s="19">
        <f>6608-6608</f>
        <v>0</v>
      </c>
    </row>
    <row r="126" spans="1:30" s="3" customFormat="1" ht="313.5">
      <c r="A126" s="16"/>
      <c r="B126" s="14" t="s">
        <v>0</v>
      </c>
      <c r="C126" s="15">
        <f>1130953+8050.6-22957+35983.7+1200</f>
        <v>1153230.3</v>
      </c>
      <c r="I126" s="54">
        <v>8050.6</v>
      </c>
      <c r="N126" s="54">
        <v>-22957</v>
      </c>
      <c r="W126" s="54">
        <v>35983.7</v>
      </c>
      <c r="AD126" s="54">
        <v>1200</v>
      </c>
    </row>
    <row r="127" spans="1:3" s="3" customFormat="1" ht="69" customHeight="1" hidden="1">
      <c r="A127" s="16"/>
      <c r="B127" s="14" t="s">
        <v>48</v>
      </c>
      <c r="C127" s="15"/>
    </row>
    <row r="128" spans="1:3" s="34" customFormat="1" ht="82.5" hidden="1">
      <c r="A128" s="37"/>
      <c r="B128" s="30" t="s">
        <v>108</v>
      </c>
      <c r="C128" s="28"/>
    </row>
    <row r="129" spans="1:3" s="3" customFormat="1" ht="82.5">
      <c r="A129" s="16"/>
      <c r="B129" s="14" t="s">
        <v>107</v>
      </c>
      <c r="C129" s="15">
        <v>9278.2</v>
      </c>
    </row>
    <row r="130" spans="1:3" s="3" customFormat="1" ht="82.5">
      <c r="A130" s="16"/>
      <c r="B130" s="14" t="s">
        <v>132</v>
      </c>
      <c r="C130" s="15">
        <f>815.3-81.5</f>
        <v>733.8</v>
      </c>
    </row>
    <row r="131" spans="1:3" s="3" customFormat="1" ht="123.75" customHeight="1" hidden="1">
      <c r="A131" s="16"/>
      <c r="B131" s="14" t="s">
        <v>49</v>
      </c>
      <c r="C131" s="15"/>
    </row>
    <row r="132" spans="1:3" s="21" customFormat="1" ht="49.5" hidden="1">
      <c r="A132" s="40"/>
      <c r="B132" s="18" t="s">
        <v>105</v>
      </c>
      <c r="C132" s="19"/>
    </row>
    <row r="133" spans="1:30" s="3" customFormat="1" ht="57" customHeight="1">
      <c r="A133" s="16"/>
      <c r="B133" s="14" t="s">
        <v>106</v>
      </c>
      <c r="C133" s="15">
        <f>18004-600+126.8</f>
        <v>17530.8</v>
      </c>
      <c r="R133" s="54">
        <v>-600</v>
      </c>
      <c r="AD133" s="54">
        <v>126.8</v>
      </c>
    </row>
    <row r="134" spans="1:3" s="3" customFormat="1" ht="33" hidden="1">
      <c r="A134" s="16"/>
      <c r="B134" s="22" t="s">
        <v>30</v>
      </c>
      <c r="C134" s="23"/>
    </row>
    <row r="135" spans="1:30" s="3" customFormat="1" ht="231">
      <c r="A135" s="16"/>
      <c r="B135" s="14" t="s">
        <v>173</v>
      </c>
      <c r="C135" s="15">
        <f>22199.4+300</f>
        <v>22499.4</v>
      </c>
      <c r="AD135" s="54">
        <v>300</v>
      </c>
    </row>
    <row r="136" spans="1:30" s="3" customFormat="1" ht="115.5">
      <c r="A136" s="16"/>
      <c r="B136" s="14" t="s">
        <v>145</v>
      </c>
      <c r="C136" s="15">
        <f>54133.1-1110-3972.5</f>
        <v>49050.6</v>
      </c>
      <c r="AA136" s="54">
        <v>-1110</v>
      </c>
      <c r="AD136" s="54">
        <v>-3972.5</v>
      </c>
    </row>
    <row r="137" spans="1:3" s="3" customFormat="1" ht="66">
      <c r="A137" s="16"/>
      <c r="B137" s="14" t="s">
        <v>80</v>
      </c>
      <c r="C137" s="15">
        <v>181.5</v>
      </c>
    </row>
    <row r="138" spans="1:23" s="3" customFormat="1" ht="66">
      <c r="A138" s="16"/>
      <c r="B138" s="14" t="s">
        <v>81</v>
      </c>
      <c r="C138" s="15">
        <f>11+1-10</f>
        <v>2</v>
      </c>
      <c r="W138" s="54">
        <v>-10</v>
      </c>
    </row>
    <row r="139" spans="1:30" s="3" customFormat="1" ht="49.5">
      <c r="A139" s="16"/>
      <c r="B139" s="14" t="s">
        <v>82</v>
      </c>
      <c r="C139" s="15">
        <f>210378.1-5260</f>
        <v>205118.1</v>
      </c>
      <c r="AD139" s="54">
        <v>-5260</v>
      </c>
    </row>
    <row r="140" spans="1:3" s="3" customFormat="1" ht="66" customHeight="1" hidden="1">
      <c r="A140" s="16"/>
      <c r="B140" s="14" t="s">
        <v>40</v>
      </c>
      <c r="C140" s="15"/>
    </row>
    <row r="141" spans="1:30" s="3" customFormat="1" ht="66">
      <c r="A141" s="16"/>
      <c r="B141" s="14" t="s">
        <v>83</v>
      </c>
      <c r="C141" s="15">
        <f>1009-980</f>
        <v>29</v>
      </c>
      <c r="AD141" s="54">
        <v>-980</v>
      </c>
    </row>
    <row r="142" spans="1:3" s="34" customFormat="1" ht="99" hidden="1">
      <c r="A142" s="37"/>
      <c r="B142" s="30" t="s">
        <v>84</v>
      </c>
      <c r="C142" s="28"/>
    </row>
    <row r="143" spans="1:3" s="21" customFormat="1" ht="82.5" hidden="1">
      <c r="A143" s="40"/>
      <c r="B143" s="18" t="s">
        <v>4</v>
      </c>
      <c r="C143" s="19"/>
    </row>
    <row r="144" spans="1:3" s="21" customFormat="1" ht="49.5" hidden="1">
      <c r="A144" s="40"/>
      <c r="B144" s="18" t="s">
        <v>85</v>
      </c>
      <c r="C144" s="19"/>
    </row>
    <row r="145" spans="1:3" s="3" customFormat="1" ht="67.5" customHeight="1">
      <c r="A145" s="16"/>
      <c r="B145" s="49" t="s">
        <v>134</v>
      </c>
      <c r="C145" s="15">
        <v>333</v>
      </c>
    </row>
    <row r="146" spans="1:3" s="13" customFormat="1" ht="148.5" hidden="1">
      <c r="A146" s="35"/>
      <c r="B146" s="35" t="s">
        <v>87</v>
      </c>
      <c r="C146" s="23"/>
    </row>
    <row r="147" spans="1:3" s="34" customFormat="1" ht="66" hidden="1">
      <c r="A147" s="37"/>
      <c r="B147" s="38" t="s">
        <v>117</v>
      </c>
      <c r="C147" s="28"/>
    </row>
    <row r="148" spans="1:3" s="21" customFormat="1" ht="82.5" hidden="1">
      <c r="A148" s="40"/>
      <c r="B148" s="18" t="s">
        <v>1</v>
      </c>
      <c r="C148" s="19"/>
    </row>
    <row r="149" spans="1:26" s="34" customFormat="1" ht="49.5">
      <c r="A149" s="37"/>
      <c r="B149" s="14" t="s">
        <v>2</v>
      </c>
      <c r="C149" s="15">
        <f>761.3-50-30-0.9</f>
        <v>680.4</v>
      </c>
      <c r="I149" s="54">
        <v>-50</v>
      </c>
      <c r="R149" s="54">
        <v>-30</v>
      </c>
      <c r="Z149" s="54">
        <v>-0.9</v>
      </c>
    </row>
    <row r="150" spans="1:26" s="34" customFormat="1" ht="165">
      <c r="A150" s="37"/>
      <c r="B150" s="14" t="s">
        <v>146</v>
      </c>
      <c r="C150" s="15">
        <f>2398.1-100-828.172</f>
        <v>1469.9279999999999</v>
      </c>
      <c r="W150" s="54">
        <v>-100</v>
      </c>
      <c r="Z150" s="54">
        <v>-828.172</v>
      </c>
    </row>
    <row r="151" spans="1:18" s="34" customFormat="1" ht="82.5">
      <c r="A151" s="37"/>
      <c r="B151" s="14" t="s">
        <v>169</v>
      </c>
      <c r="C151" s="15">
        <f>40.6</f>
        <v>40.6</v>
      </c>
      <c r="R151" s="54">
        <v>40.6</v>
      </c>
    </row>
    <row r="152" spans="1:30" s="3" customFormat="1" ht="66">
      <c r="A152" s="16"/>
      <c r="B152" s="14" t="s">
        <v>78</v>
      </c>
      <c r="C152" s="15">
        <f>1419.6-152</f>
        <v>1267.6</v>
      </c>
      <c r="AD152" s="54">
        <v>-152</v>
      </c>
    </row>
    <row r="153" spans="1:18" s="13" customFormat="1" ht="66">
      <c r="A153" s="35" t="s">
        <v>18</v>
      </c>
      <c r="B153" s="14" t="s">
        <v>123</v>
      </c>
      <c r="C153" s="15">
        <f>22693.5-1496.8+778.46</f>
        <v>21975.16</v>
      </c>
      <c r="R153" s="54">
        <v>778.46</v>
      </c>
    </row>
    <row r="154" spans="1:18" s="13" customFormat="1" ht="66">
      <c r="A154" s="35"/>
      <c r="B154" s="14" t="s">
        <v>124</v>
      </c>
      <c r="C154" s="15">
        <f>5071.9-131.1+849.44</f>
        <v>5790.24</v>
      </c>
      <c r="R154" s="54">
        <v>849.44</v>
      </c>
    </row>
    <row r="155" spans="1:30" s="3" customFormat="1" ht="49.5">
      <c r="A155" s="16"/>
      <c r="B155" s="14" t="s">
        <v>109</v>
      </c>
      <c r="C155" s="15">
        <f>56597.6+1126.1</f>
        <v>57723.7</v>
      </c>
      <c r="AD155" s="54">
        <v>1126.1</v>
      </c>
    </row>
    <row r="156" spans="1:30" s="3" customFormat="1" ht="82.5">
      <c r="A156" s="16"/>
      <c r="B156" s="14" t="s">
        <v>110</v>
      </c>
      <c r="C156" s="15">
        <f>12832+92.4</f>
        <v>12924.4</v>
      </c>
      <c r="AD156" s="54">
        <v>92.4</v>
      </c>
    </row>
    <row r="157" spans="1:3" s="3" customFormat="1" ht="132" hidden="1">
      <c r="A157" s="16"/>
      <c r="B157" s="14" t="s">
        <v>90</v>
      </c>
      <c r="C157" s="15"/>
    </row>
    <row r="158" spans="1:30" s="3" customFormat="1" ht="66">
      <c r="A158" s="16"/>
      <c r="B158" s="14" t="s">
        <v>111</v>
      </c>
      <c r="C158" s="15">
        <f>32212.3+2500</f>
        <v>34712.3</v>
      </c>
      <c r="AD158" s="54">
        <v>2500</v>
      </c>
    </row>
    <row r="159" spans="1:3" s="13" customFormat="1" ht="82.5" hidden="1">
      <c r="A159" s="35"/>
      <c r="B159" s="39" t="s">
        <v>70</v>
      </c>
      <c r="C159" s="23"/>
    </row>
    <row r="160" spans="1:3" s="13" customFormat="1" ht="33.75" customHeight="1" hidden="1">
      <c r="A160" s="35"/>
      <c r="B160" s="35" t="s">
        <v>38</v>
      </c>
      <c r="C160" s="23"/>
    </row>
    <row r="161" spans="1:3" s="13" customFormat="1" ht="48.75" customHeight="1" hidden="1">
      <c r="A161" s="35"/>
      <c r="B161" s="35" t="s">
        <v>46</v>
      </c>
      <c r="C161" s="23"/>
    </row>
    <row r="162" spans="1:3" s="13" customFormat="1" ht="132" hidden="1">
      <c r="A162" s="35"/>
      <c r="B162" s="35" t="s">
        <v>58</v>
      </c>
      <c r="C162" s="23"/>
    </row>
    <row r="163" spans="1:4" s="13" customFormat="1" ht="33">
      <c r="A163" s="35"/>
      <c r="B163" s="16" t="s">
        <v>155</v>
      </c>
      <c r="C163" s="15">
        <f>3.9</f>
        <v>3.9</v>
      </c>
      <c r="D163" s="54">
        <v>3.9</v>
      </c>
    </row>
    <row r="164" spans="1:3" s="51" customFormat="1" ht="15" customHeight="1">
      <c r="A164" s="9" t="s">
        <v>17</v>
      </c>
      <c r="B164" s="50" t="s">
        <v>23</v>
      </c>
      <c r="C164" s="11">
        <f>C165+C168+C166+C167+C170+C169+C171+C172</f>
        <v>13096.6</v>
      </c>
    </row>
    <row r="165" spans="1:18" s="48" customFormat="1" ht="82.5">
      <c r="A165" s="16"/>
      <c r="B165" s="16" t="s">
        <v>170</v>
      </c>
      <c r="C165" s="15">
        <f>35.7</f>
        <v>35.7</v>
      </c>
      <c r="R165" s="54">
        <v>35.7</v>
      </c>
    </row>
    <row r="166" spans="1:3" s="48" customFormat="1" ht="49.5" hidden="1">
      <c r="A166" s="16"/>
      <c r="B166" s="16" t="s">
        <v>100</v>
      </c>
      <c r="C166" s="15"/>
    </row>
    <row r="167" spans="1:3" s="48" customFormat="1" ht="49.5" hidden="1">
      <c r="A167" s="16"/>
      <c r="B167" s="16" t="s">
        <v>101</v>
      </c>
      <c r="C167" s="15"/>
    </row>
    <row r="168" spans="1:3" s="48" customFormat="1" ht="49.5" hidden="1">
      <c r="A168" s="16"/>
      <c r="B168" s="16" t="s">
        <v>74</v>
      </c>
      <c r="C168" s="15"/>
    </row>
    <row r="169" spans="1:3" s="48" customFormat="1" ht="49.5" hidden="1">
      <c r="A169" s="16"/>
      <c r="B169" s="14" t="s">
        <v>131</v>
      </c>
      <c r="C169" s="15"/>
    </row>
    <row r="170" spans="1:3" s="48" customFormat="1" ht="89.25" customHeight="1">
      <c r="A170" s="16"/>
      <c r="B170" s="52" t="s">
        <v>154</v>
      </c>
      <c r="C170" s="15">
        <v>45</v>
      </c>
    </row>
    <row r="171" spans="1:23" s="48" customFormat="1" ht="49.5">
      <c r="A171" s="16"/>
      <c r="B171" s="52" t="s">
        <v>171</v>
      </c>
      <c r="C171" s="15">
        <f>12415.9</f>
        <v>12415.9</v>
      </c>
      <c r="W171" s="54">
        <v>12415.9</v>
      </c>
    </row>
    <row r="172" spans="1:30" s="48" customFormat="1" ht="117.75" customHeight="1">
      <c r="A172" s="16"/>
      <c r="B172" s="52" t="s">
        <v>172</v>
      </c>
      <c r="C172" s="15">
        <f>600</f>
        <v>600</v>
      </c>
      <c r="W172" s="54"/>
      <c r="AD172" s="54">
        <v>600</v>
      </c>
    </row>
    <row r="173" spans="1:3" s="3" customFormat="1" ht="16.5" customHeight="1">
      <c r="A173" s="70" t="s">
        <v>41</v>
      </c>
      <c r="B173" s="70"/>
      <c r="C173" s="70"/>
    </row>
    <row r="174" ht="16.5">
      <c r="C174" s="42"/>
    </row>
    <row r="175" ht="16.5" hidden="1">
      <c r="C175" s="42"/>
    </row>
    <row r="176" ht="16.5" hidden="1">
      <c r="C176" s="42">
        <v>363.7</v>
      </c>
    </row>
    <row r="177" ht="16.5" hidden="1">
      <c r="C177" s="42">
        <v>95.8</v>
      </c>
    </row>
    <row r="178" ht="16.5" hidden="1">
      <c r="C178" s="42">
        <v>190.3</v>
      </c>
    </row>
    <row r="179" ht="16.5" hidden="1">
      <c r="C179" s="42">
        <v>3700</v>
      </c>
    </row>
    <row r="180" ht="16.5" hidden="1">
      <c r="C180" s="42">
        <v>-250</v>
      </c>
    </row>
    <row r="181" ht="16.5" hidden="1">
      <c r="C181" s="43">
        <v>-210</v>
      </c>
    </row>
    <row r="182" ht="16.5" hidden="1">
      <c r="C182" s="42">
        <v>1000</v>
      </c>
    </row>
    <row r="183" ht="16.5" hidden="1">
      <c r="C183" s="42">
        <v>-4000</v>
      </c>
    </row>
    <row r="184" ht="16.5" hidden="1">
      <c r="C184" s="42">
        <v>-68</v>
      </c>
    </row>
    <row r="185" ht="16.5" hidden="1">
      <c r="C185" s="42">
        <v>66.6</v>
      </c>
    </row>
    <row r="186" ht="16.5" hidden="1">
      <c r="C186" s="42">
        <v>-860</v>
      </c>
    </row>
    <row r="187" ht="16.5" hidden="1">
      <c r="C187" s="42">
        <v>79281.3</v>
      </c>
    </row>
    <row r="188" ht="16.5" hidden="1">
      <c r="C188" s="42"/>
    </row>
    <row r="189" ht="16.5" hidden="1">
      <c r="C189" s="42">
        <f>SUM(C176:C188)</f>
        <v>79309.7</v>
      </c>
    </row>
    <row r="190" ht="16.5" hidden="1">
      <c r="C190" s="42"/>
    </row>
    <row r="191" ht="16.5" hidden="1">
      <c r="C191" s="42">
        <v>291</v>
      </c>
    </row>
    <row r="192" ht="16.5" hidden="1">
      <c r="C192" s="42">
        <v>-32996.8</v>
      </c>
    </row>
    <row r="193" ht="16.5" hidden="1"/>
    <row r="194" ht="16.5" hidden="1">
      <c r="C194" s="42">
        <f>C189+C191+C192</f>
        <v>46603.899999999994</v>
      </c>
    </row>
    <row r="195" ht="16.5" hidden="1">
      <c r="C195" s="42"/>
    </row>
    <row r="196" ht="16.5" hidden="1">
      <c r="C196" s="42"/>
    </row>
    <row r="197" ht="16.5" hidden="1">
      <c r="C197" s="42"/>
    </row>
    <row r="198" ht="16.5" hidden="1">
      <c r="C198" s="42"/>
    </row>
    <row r="199" ht="16.5" hidden="1">
      <c r="C199" s="42"/>
    </row>
    <row r="200" ht="16.5" hidden="1">
      <c r="C200" s="42"/>
    </row>
    <row r="201" ht="16.5" hidden="1">
      <c r="C201" s="42">
        <v>10000</v>
      </c>
    </row>
    <row r="202" ht="16.5" hidden="1">
      <c r="C202" s="42">
        <v>1</v>
      </c>
    </row>
    <row r="203" ht="16.5" hidden="1">
      <c r="C203" s="42"/>
    </row>
    <row r="204" ht="16.5" hidden="1">
      <c r="C204" s="42">
        <v>-870.8</v>
      </c>
    </row>
    <row r="205" ht="16.5" hidden="1">
      <c r="C205" s="42"/>
    </row>
    <row r="206" ht="16.5" hidden="1">
      <c r="C206" s="42">
        <v>-3134</v>
      </c>
    </row>
    <row r="207" ht="16.5" hidden="1">
      <c r="C207" s="42">
        <v>-162.6</v>
      </c>
    </row>
    <row r="208" ht="16.5" hidden="1">
      <c r="C208" s="42">
        <v>-85</v>
      </c>
    </row>
    <row r="209" ht="16.5" hidden="1">
      <c r="C209" s="42"/>
    </row>
    <row r="210" ht="16.5" hidden="1">
      <c r="C210" s="42">
        <v>11312.6</v>
      </c>
    </row>
    <row r="211" ht="16.5" hidden="1">
      <c r="C211" s="42"/>
    </row>
    <row r="212" ht="16.5" hidden="1">
      <c r="C212" s="42">
        <f>SUM(C201:C210)</f>
        <v>17061.2</v>
      </c>
    </row>
    <row r="213" ht="16.5" hidden="1">
      <c r="C213" s="42"/>
    </row>
    <row r="214" ht="16.5" hidden="1">
      <c r="C214" s="42"/>
    </row>
    <row r="215" ht="16.5" hidden="1">
      <c r="C215" s="42"/>
    </row>
    <row r="216" ht="16.5" hidden="1">
      <c r="C216" s="42">
        <f>C201+C202+C210</f>
        <v>21313.6</v>
      </c>
    </row>
    <row r="217" ht="16.5" hidden="1">
      <c r="C217" s="42"/>
    </row>
    <row r="218" ht="16.5" hidden="1">
      <c r="C218" s="42">
        <f>C204+C206+C207+C208</f>
        <v>-4252.400000000001</v>
      </c>
    </row>
    <row r="219" ht="16.5" hidden="1">
      <c r="C219" s="42"/>
    </row>
    <row r="220" ht="16.5">
      <c r="C220" s="42"/>
    </row>
    <row r="221" spans="2:3" ht="119.25" customHeight="1">
      <c r="B221" s="47"/>
      <c r="C221" s="47"/>
    </row>
    <row r="222" ht="16.5">
      <c r="C222" s="42"/>
    </row>
    <row r="223" ht="16.5">
      <c r="C223" s="42"/>
    </row>
    <row r="224" ht="16.5">
      <c r="C224" s="42"/>
    </row>
    <row r="225" ht="16.5">
      <c r="C225" s="42"/>
    </row>
    <row r="226" ht="16.5">
      <c r="C226" s="42"/>
    </row>
    <row r="227" ht="16.5">
      <c r="C227" s="42"/>
    </row>
    <row r="228" ht="16.5">
      <c r="C228" s="42"/>
    </row>
    <row r="229" ht="16.5">
      <c r="C229" s="42"/>
    </row>
    <row r="230" ht="16.5">
      <c r="C230" s="42"/>
    </row>
    <row r="231" ht="16.5">
      <c r="C231" s="42"/>
    </row>
    <row r="232" ht="16.5">
      <c r="C232" s="42"/>
    </row>
    <row r="233" ht="16.5">
      <c r="C233" s="42"/>
    </row>
    <row r="234" ht="16.5">
      <c r="C234" s="42"/>
    </row>
    <row r="235" ht="16.5">
      <c r="C235" s="42"/>
    </row>
    <row r="236" ht="16.5">
      <c r="C236" s="42"/>
    </row>
    <row r="237" ht="16.5">
      <c r="C237" s="42"/>
    </row>
    <row r="238" ht="16.5">
      <c r="C238" s="42"/>
    </row>
    <row r="239" ht="16.5">
      <c r="C239" s="42"/>
    </row>
    <row r="240" ht="16.5">
      <c r="C240" s="42"/>
    </row>
    <row r="241" ht="16.5">
      <c r="C241" s="42"/>
    </row>
    <row r="242" ht="16.5">
      <c r="C242" s="42"/>
    </row>
    <row r="243" ht="16.5">
      <c r="C243" s="42"/>
    </row>
    <row r="244" ht="16.5">
      <c r="C244" s="42"/>
    </row>
    <row r="245" ht="16.5">
      <c r="C245" s="42"/>
    </row>
    <row r="246" ht="16.5">
      <c r="C246" s="42"/>
    </row>
    <row r="247" ht="16.5">
      <c r="C247" s="42"/>
    </row>
    <row r="248" ht="16.5">
      <c r="C248" s="42"/>
    </row>
    <row r="249" ht="16.5">
      <c r="C249" s="42"/>
    </row>
    <row r="250" ht="16.5">
      <c r="C250" s="42"/>
    </row>
    <row r="251" ht="16.5">
      <c r="C251" s="42"/>
    </row>
    <row r="252" ht="16.5">
      <c r="C252" s="42"/>
    </row>
    <row r="253" ht="16.5">
      <c r="C253" s="42"/>
    </row>
    <row r="254" ht="16.5">
      <c r="C254" s="42"/>
    </row>
    <row r="255" ht="16.5">
      <c r="C255" s="42"/>
    </row>
    <row r="256" ht="16.5">
      <c r="C256" s="42"/>
    </row>
    <row r="257" ht="16.5">
      <c r="C257" s="42"/>
    </row>
    <row r="258" ht="16.5">
      <c r="C258" s="42"/>
    </row>
    <row r="259" ht="16.5">
      <c r="C259" s="42"/>
    </row>
    <row r="260" ht="16.5">
      <c r="C260" s="42"/>
    </row>
    <row r="261" ht="16.5">
      <c r="C261" s="42"/>
    </row>
    <row r="262" ht="16.5">
      <c r="C262" s="42"/>
    </row>
    <row r="263" ht="16.5">
      <c r="C263" s="42"/>
    </row>
    <row r="264" ht="16.5">
      <c r="C264" s="42"/>
    </row>
    <row r="265" ht="16.5">
      <c r="C265" s="42"/>
    </row>
    <row r="266" ht="16.5">
      <c r="C266" s="42"/>
    </row>
    <row r="267" ht="16.5">
      <c r="C267" s="42"/>
    </row>
    <row r="268" ht="16.5">
      <c r="C268" s="42"/>
    </row>
    <row r="269" ht="16.5">
      <c r="C269" s="42"/>
    </row>
    <row r="270" ht="16.5">
      <c r="C270" s="42"/>
    </row>
    <row r="271" ht="16.5">
      <c r="C271" s="42"/>
    </row>
    <row r="272" ht="16.5">
      <c r="C272" s="42"/>
    </row>
    <row r="273" ht="16.5">
      <c r="C273" s="42"/>
    </row>
    <row r="274" ht="16.5">
      <c r="C274" s="42"/>
    </row>
    <row r="275" ht="16.5">
      <c r="C275" s="42"/>
    </row>
    <row r="276" ht="16.5">
      <c r="C276" s="42"/>
    </row>
    <row r="277" ht="16.5">
      <c r="C277" s="42"/>
    </row>
    <row r="278" ht="16.5">
      <c r="C278" s="42"/>
    </row>
    <row r="279" ht="16.5">
      <c r="C279" s="42"/>
    </row>
    <row r="280" ht="16.5">
      <c r="C280" s="42"/>
    </row>
    <row r="281" ht="16.5">
      <c r="C281" s="42"/>
    </row>
    <row r="282" ht="16.5">
      <c r="C282" s="42"/>
    </row>
    <row r="283" ht="16.5">
      <c r="C283" s="42"/>
    </row>
    <row r="284" ht="16.5">
      <c r="C284" s="42"/>
    </row>
    <row r="285" ht="16.5">
      <c r="C285" s="42"/>
    </row>
    <row r="286" ht="16.5">
      <c r="C286" s="42"/>
    </row>
    <row r="287" ht="16.5">
      <c r="C287" s="42"/>
    </row>
    <row r="288" ht="16.5">
      <c r="C288" s="42"/>
    </row>
    <row r="289" ht="16.5">
      <c r="C289" s="42"/>
    </row>
    <row r="290" ht="16.5">
      <c r="C290" s="42"/>
    </row>
    <row r="291" ht="16.5">
      <c r="C291" s="42"/>
    </row>
    <row r="292" ht="16.5">
      <c r="C292" s="42"/>
    </row>
    <row r="293" ht="16.5">
      <c r="C293" s="42"/>
    </row>
    <row r="294" ht="16.5">
      <c r="C294" s="42"/>
    </row>
    <row r="295" ht="16.5">
      <c r="C295" s="42"/>
    </row>
    <row r="296" ht="16.5">
      <c r="C296" s="42"/>
    </row>
    <row r="297" ht="16.5">
      <c r="C297" s="42"/>
    </row>
    <row r="298" ht="16.5">
      <c r="C298" s="42"/>
    </row>
    <row r="299" ht="16.5">
      <c r="C299" s="42"/>
    </row>
    <row r="300" ht="16.5">
      <c r="C300" s="42"/>
    </row>
    <row r="301" ht="16.5">
      <c r="C301" s="42"/>
    </row>
    <row r="302" ht="16.5">
      <c r="C302" s="42"/>
    </row>
    <row r="303" ht="16.5">
      <c r="C303" s="42"/>
    </row>
    <row r="304" ht="16.5">
      <c r="C304" s="42"/>
    </row>
    <row r="305" ht="16.5">
      <c r="C305" s="42"/>
    </row>
    <row r="306" ht="16.5">
      <c r="C306" s="42"/>
    </row>
    <row r="307" ht="16.5">
      <c r="C307" s="42"/>
    </row>
    <row r="308" ht="16.5">
      <c r="C308" s="42"/>
    </row>
    <row r="309" ht="16.5">
      <c r="C309" s="42"/>
    </row>
    <row r="310" ht="16.5">
      <c r="C310" s="42"/>
    </row>
    <row r="311" ht="16.5">
      <c r="C311" s="42"/>
    </row>
    <row r="312" ht="16.5">
      <c r="C312" s="42"/>
    </row>
    <row r="313" ht="16.5">
      <c r="C313" s="42"/>
    </row>
    <row r="314" ht="16.5">
      <c r="C314" s="42"/>
    </row>
    <row r="315" ht="16.5">
      <c r="C315" s="42"/>
    </row>
    <row r="316" ht="16.5">
      <c r="C316" s="42"/>
    </row>
    <row r="317" ht="16.5">
      <c r="C317" s="42"/>
    </row>
    <row r="318" ht="16.5">
      <c r="C318" s="42"/>
    </row>
    <row r="319" ht="16.5">
      <c r="C319" s="42"/>
    </row>
    <row r="320" ht="16.5">
      <c r="C320" s="42"/>
    </row>
    <row r="321" ht="16.5">
      <c r="C321" s="42"/>
    </row>
    <row r="322" ht="16.5">
      <c r="C322" s="42"/>
    </row>
    <row r="323" ht="16.5">
      <c r="C323" s="42"/>
    </row>
    <row r="324" ht="16.5">
      <c r="C324" s="42"/>
    </row>
    <row r="325" ht="16.5">
      <c r="C325" s="42"/>
    </row>
    <row r="326" ht="16.5">
      <c r="C326" s="42"/>
    </row>
    <row r="327" ht="16.5">
      <c r="C327" s="42"/>
    </row>
    <row r="328" ht="16.5">
      <c r="C328" s="42"/>
    </row>
    <row r="329" ht="16.5">
      <c r="C329" s="42"/>
    </row>
    <row r="330" ht="16.5">
      <c r="C330" s="42"/>
    </row>
    <row r="331" ht="16.5">
      <c r="C331" s="42"/>
    </row>
    <row r="332" ht="16.5">
      <c r="C332" s="42"/>
    </row>
    <row r="333" ht="16.5">
      <c r="C333" s="42"/>
    </row>
    <row r="334" ht="16.5">
      <c r="C334" s="42"/>
    </row>
    <row r="335" ht="16.5">
      <c r="C335" s="42"/>
    </row>
    <row r="336" ht="16.5">
      <c r="C336" s="42"/>
    </row>
    <row r="337" ht="16.5">
      <c r="C337" s="42"/>
    </row>
    <row r="338" ht="16.5">
      <c r="C338" s="42"/>
    </row>
    <row r="339" ht="16.5">
      <c r="C339" s="42"/>
    </row>
    <row r="340" ht="16.5">
      <c r="C340" s="42"/>
    </row>
    <row r="341" ht="16.5">
      <c r="C341" s="42"/>
    </row>
    <row r="342" ht="16.5">
      <c r="C342" s="42"/>
    </row>
    <row r="343" ht="16.5">
      <c r="C343" s="42"/>
    </row>
    <row r="344" ht="16.5">
      <c r="C344" s="42"/>
    </row>
    <row r="345" ht="16.5">
      <c r="C345" s="42"/>
    </row>
    <row r="346" ht="16.5">
      <c r="C346" s="42"/>
    </row>
    <row r="347" ht="16.5">
      <c r="C347" s="42"/>
    </row>
    <row r="348" ht="16.5">
      <c r="C348" s="42"/>
    </row>
    <row r="349" ht="16.5">
      <c r="C349" s="42"/>
    </row>
    <row r="350" ht="16.5">
      <c r="C350" s="42"/>
    </row>
    <row r="351" ht="16.5">
      <c r="C351" s="42"/>
    </row>
    <row r="352" ht="16.5">
      <c r="C352" s="42"/>
    </row>
    <row r="353" ht="16.5">
      <c r="C353" s="42"/>
    </row>
    <row r="354" ht="16.5">
      <c r="C354" s="42"/>
    </row>
    <row r="355" ht="16.5">
      <c r="C355" s="42"/>
    </row>
    <row r="356" ht="16.5">
      <c r="C356" s="42"/>
    </row>
    <row r="357" ht="16.5">
      <c r="C357" s="42"/>
    </row>
    <row r="358" ht="16.5">
      <c r="C358" s="42"/>
    </row>
    <row r="359" ht="16.5">
      <c r="C359" s="42"/>
    </row>
    <row r="360" ht="16.5">
      <c r="C360" s="42"/>
    </row>
    <row r="361" ht="16.5">
      <c r="C361" s="42"/>
    </row>
    <row r="362" ht="16.5">
      <c r="C362" s="42"/>
    </row>
    <row r="363" ht="16.5">
      <c r="C363" s="42"/>
    </row>
    <row r="364" ht="16.5">
      <c r="C364" s="42"/>
    </row>
    <row r="365" ht="16.5">
      <c r="C365" s="42"/>
    </row>
    <row r="366" ht="16.5">
      <c r="C366" s="42"/>
    </row>
    <row r="367" ht="16.5">
      <c r="C367" s="42"/>
    </row>
    <row r="368" ht="16.5">
      <c r="C368" s="42"/>
    </row>
    <row r="369" ht="16.5">
      <c r="C369" s="42"/>
    </row>
    <row r="370" ht="16.5">
      <c r="C370" s="42"/>
    </row>
    <row r="371" ht="16.5">
      <c r="C371" s="42"/>
    </row>
    <row r="372" ht="16.5">
      <c r="C372" s="42"/>
    </row>
    <row r="373" ht="16.5">
      <c r="C373" s="42"/>
    </row>
    <row r="374" ht="16.5">
      <c r="C374" s="42"/>
    </row>
    <row r="375" ht="16.5">
      <c r="C375" s="42"/>
    </row>
    <row r="376" ht="16.5">
      <c r="C376" s="42"/>
    </row>
    <row r="377" ht="16.5">
      <c r="C377" s="42"/>
    </row>
    <row r="378" ht="16.5">
      <c r="C378" s="42"/>
    </row>
    <row r="379" ht="16.5">
      <c r="C379" s="42"/>
    </row>
    <row r="380" ht="16.5">
      <c r="C380" s="42"/>
    </row>
    <row r="381" ht="16.5">
      <c r="C381" s="42"/>
    </row>
    <row r="382" ht="16.5">
      <c r="C382" s="42"/>
    </row>
    <row r="383" ht="16.5">
      <c r="C383" s="42"/>
    </row>
    <row r="384" ht="16.5">
      <c r="C384" s="42"/>
    </row>
    <row r="385" ht="16.5">
      <c r="C385" s="42"/>
    </row>
    <row r="386" ht="16.5">
      <c r="C386" s="42"/>
    </row>
    <row r="387" ht="16.5">
      <c r="C387" s="42"/>
    </row>
    <row r="388" ht="16.5">
      <c r="C388" s="42"/>
    </row>
    <row r="389" ht="16.5">
      <c r="C389" s="42"/>
    </row>
    <row r="390" ht="16.5">
      <c r="C390" s="42"/>
    </row>
    <row r="391" ht="16.5">
      <c r="C391" s="42"/>
    </row>
    <row r="392" ht="16.5">
      <c r="C392" s="42"/>
    </row>
    <row r="393" ht="16.5">
      <c r="C393" s="42"/>
    </row>
    <row r="394" ht="16.5">
      <c r="C394" s="42"/>
    </row>
    <row r="395" ht="16.5">
      <c r="C395" s="42"/>
    </row>
    <row r="396" ht="16.5">
      <c r="C396" s="42"/>
    </row>
    <row r="397" ht="16.5">
      <c r="C397" s="42"/>
    </row>
    <row r="398" ht="16.5">
      <c r="C398" s="42"/>
    </row>
    <row r="399" ht="16.5">
      <c r="C399" s="42"/>
    </row>
    <row r="400" ht="16.5">
      <c r="C400" s="42"/>
    </row>
    <row r="401" ht="16.5">
      <c r="C401" s="42"/>
    </row>
    <row r="402" ht="16.5">
      <c r="C402" s="42"/>
    </row>
    <row r="403" ht="16.5">
      <c r="C403" s="42"/>
    </row>
    <row r="404" ht="16.5">
      <c r="C404" s="42"/>
    </row>
    <row r="405" ht="16.5">
      <c r="C405" s="42"/>
    </row>
    <row r="406" ht="16.5">
      <c r="C406" s="42"/>
    </row>
    <row r="407" ht="16.5">
      <c r="C407" s="42"/>
    </row>
    <row r="408" ht="16.5">
      <c r="C408" s="42"/>
    </row>
    <row r="409" ht="16.5">
      <c r="C409" s="42"/>
    </row>
    <row r="410" ht="16.5">
      <c r="C410" s="42"/>
    </row>
    <row r="411" ht="16.5">
      <c r="C411" s="42"/>
    </row>
    <row r="412" ht="16.5">
      <c r="C412" s="42"/>
    </row>
    <row r="413" ht="16.5">
      <c r="C413" s="42"/>
    </row>
    <row r="414" ht="16.5">
      <c r="C414" s="42"/>
    </row>
    <row r="415" ht="16.5">
      <c r="C415" s="42"/>
    </row>
    <row r="416" ht="16.5">
      <c r="C416" s="42"/>
    </row>
    <row r="417" ht="16.5">
      <c r="C417" s="42"/>
    </row>
    <row r="418" ht="16.5">
      <c r="C418" s="42"/>
    </row>
    <row r="419" ht="16.5">
      <c r="C419" s="42"/>
    </row>
    <row r="420" ht="16.5">
      <c r="C420" s="42"/>
    </row>
    <row r="421" ht="16.5">
      <c r="C421" s="42"/>
    </row>
    <row r="422" ht="16.5">
      <c r="C422" s="42"/>
    </row>
    <row r="423" ht="16.5">
      <c r="C423" s="42"/>
    </row>
    <row r="424" ht="16.5">
      <c r="C424" s="42"/>
    </row>
    <row r="425" ht="16.5">
      <c r="C425" s="42"/>
    </row>
    <row r="426" ht="16.5">
      <c r="C426" s="42"/>
    </row>
    <row r="427" ht="16.5">
      <c r="C427" s="42"/>
    </row>
    <row r="428" ht="16.5">
      <c r="C428" s="42"/>
    </row>
    <row r="429" ht="16.5">
      <c r="C429" s="42"/>
    </row>
    <row r="430" ht="16.5">
      <c r="C430" s="42"/>
    </row>
    <row r="431" ht="16.5">
      <c r="C431" s="42"/>
    </row>
    <row r="432" ht="16.5">
      <c r="C432" s="42"/>
    </row>
    <row r="433" ht="16.5">
      <c r="C433" s="42"/>
    </row>
    <row r="434" ht="16.5">
      <c r="C434" s="42"/>
    </row>
    <row r="435" ht="16.5">
      <c r="C435" s="42"/>
    </row>
    <row r="436" ht="16.5">
      <c r="C436" s="42"/>
    </row>
    <row r="437" ht="16.5">
      <c r="C437" s="42"/>
    </row>
    <row r="438" ht="16.5">
      <c r="C438" s="42"/>
    </row>
    <row r="439" ht="16.5">
      <c r="C439" s="42"/>
    </row>
    <row r="440" ht="16.5">
      <c r="C440" s="42"/>
    </row>
    <row r="441" ht="16.5">
      <c r="C441" s="42"/>
    </row>
    <row r="442" ht="16.5">
      <c r="C442" s="42"/>
    </row>
    <row r="443" ht="16.5">
      <c r="C443" s="42"/>
    </row>
    <row r="444" ht="16.5">
      <c r="C444" s="42"/>
    </row>
    <row r="445" ht="16.5">
      <c r="C445" s="42"/>
    </row>
    <row r="446" ht="16.5">
      <c r="C446" s="42"/>
    </row>
    <row r="447" ht="16.5">
      <c r="C447" s="42"/>
    </row>
    <row r="448" ht="16.5">
      <c r="C448" s="42"/>
    </row>
    <row r="449" ht="16.5">
      <c r="C449" s="42"/>
    </row>
    <row r="450" ht="16.5">
      <c r="C450" s="42"/>
    </row>
    <row r="451" ht="16.5">
      <c r="C451" s="42"/>
    </row>
    <row r="452" ht="16.5">
      <c r="C452" s="42"/>
    </row>
    <row r="453" ht="16.5">
      <c r="C453" s="42"/>
    </row>
    <row r="454" ht="16.5">
      <c r="C454" s="42"/>
    </row>
  </sheetData>
  <sheetProtection/>
  <mergeCells count="14">
    <mergeCell ref="B11:C11"/>
    <mergeCell ref="B12:C12"/>
    <mergeCell ref="B15:C15"/>
    <mergeCell ref="A173:C173"/>
    <mergeCell ref="A16:A17"/>
    <mergeCell ref="B16:B17"/>
    <mergeCell ref="C16:C17"/>
    <mergeCell ref="A14:C14"/>
    <mergeCell ref="B1:C1"/>
    <mergeCell ref="B2:C2"/>
    <mergeCell ref="B3:C3"/>
    <mergeCell ref="B5:C5"/>
    <mergeCell ref="B6:C6"/>
    <mergeCell ref="B10:C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Рябинина Елена Николаевна</cp:lastModifiedBy>
  <cp:lastPrinted>2016-11-08T07:49:40Z</cp:lastPrinted>
  <dcterms:created xsi:type="dcterms:W3CDTF">2006-12-04T06:14:42Z</dcterms:created>
  <dcterms:modified xsi:type="dcterms:W3CDTF">2016-11-30T12:56:31Z</dcterms:modified>
  <cp:category/>
  <cp:version/>
  <cp:contentType/>
  <cp:contentStatus/>
</cp:coreProperties>
</file>