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85" yWindow="65476" windowWidth="14850" windowHeight="6795" tabRatio="601" activeTab="0"/>
  </bookViews>
  <sheets>
    <sheet name="Лист1" sheetId="1" r:id="rId1"/>
  </sheets>
  <definedNames>
    <definedName name="_xlnm.Print_Titles" localSheetId="0">'Лист1'!$17:$17</definedName>
    <definedName name="_xlnm.Print_Area" localSheetId="0">'Лист1'!$A$1:$E$72</definedName>
  </definedNames>
  <calcPr fullCalcOnLoad="1"/>
</workbook>
</file>

<file path=xl/comments1.xml><?xml version="1.0" encoding="utf-8"?>
<comments xmlns="http://schemas.openxmlformats.org/spreadsheetml/2006/main">
  <authors>
    <author>User</author>
  </authors>
  <commentList>
    <comment ref="B15" authorId="0">
      <text>
        <r>
          <rPr>
            <b/>
            <sz val="8"/>
            <rFont val="Tahoma"/>
            <family val="2"/>
          </rPr>
          <t>User:</t>
        </r>
        <r>
          <rPr>
            <sz val="8"/>
            <rFont val="Tahoma"/>
            <family val="2"/>
          </rPr>
          <t xml:space="preserve">
</t>
        </r>
      </text>
    </comment>
  </commentList>
</comments>
</file>

<file path=xl/sharedStrings.xml><?xml version="1.0" encoding="utf-8"?>
<sst xmlns="http://schemas.openxmlformats.org/spreadsheetml/2006/main" count="83" uniqueCount="82">
  <si>
    <t>Субсидия бюджету городского округа на обеспечение пожарной безопасности, антитеррористической и антикриминальной безопасности муниципальных дошкольных образовательных организаций, муниципальных общеобразовательных организаций, муниципальных организаций дополнительного образования детей</t>
  </si>
  <si>
    <t>2</t>
  </si>
  <si>
    <t>Код бюджетной классификации Российской Федерации</t>
  </si>
  <si>
    <t>2 02 00000 00 0000 000</t>
  </si>
  <si>
    <t>Безвозмездные поступления от других бюджетов бюджетной системы Российской Федерации</t>
  </si>
  <si>
    <t>2 02 02000 00 0000 151</t>
  </si>
  <si>
    <t xml:space="preserve">   в том числе:</t>
  </si>
  <si>
    <t>Субвенции бюджетам городских округов на выполнение передаваемых полномочий субъектов Российской Федерации</t>
  </si>
  <si>
    <t>2 02 04000 00 0000 151</t>
  </si>
  <si>
    <t>2 02 03026 04 0000 151</t>
  </si>
  <si>
    <t>2 02 03000 00 0000 151</t>
  </si>
  <si>
    <t>2 02 03024 04 0000 151</t>
  </si>
  <si>
    <t>Иные межбюджетные трансферты</t>
  </si>
  <si>
    <t xml:space="preserve">Наименование </t>
  </si>
  <si>
    <t>Сумма (тыс. рублей)</t>
  </si>
  <si>
    <t xml:space="preserve">   субвенция бюджету городского округа на обеспечение  муниципальных организаций, осуществляющих образовательную деятельность по образовательным программам начального общего, основного общего и среднего общего образования, учебниками и учебными пособиями </t>
  </si>
  <si>
    <t>Субвенция бюджету городского округа на содержание ребенка в семье опекуна и приемной семье, а также вознаграждение, причитающееся приемному родителю</t>
  </si>
  <si>
    <t>Субвенция бюджету городского округа на ежемесячное денежное вознаграждение за классное руководство в муниципальных образовательных организациях, реализующих общеобразовательные программы начального общего, основного общего и среднего общего образования</t>
  </si>
  <si>
    <t xml:space="preserve">   субвенция бюджету городского округа на обеспечение доступа  к информационно-телекоммуникационной сети "Интернет" муниципальных организаций, осуществляющих образовательную деятельность по образовательным программам начального общего, основного общего и среднего общего образования</t>
  </si>
  <si>
    <t xml:space="preserve">   субвенция бюджету городского округа на единовременную выплату лицам из числа детей-сирот и детей, оставшихся без попечения родителей, на  ремонт находящихся в их собственности жилых помещений, расположенных на территории Новгородской области</t>
  </si>
  <si>
    <t>Субсидия бюджету городского округа на формирование муниципальных дорожных фондов</t>
  </si>
  <si>
    <t>Плановый период</t>
  </si>
  <si>
    <t>3</t>
  </si>
  <si>
    <t>4</t>
  </si>
  <si>
    <t xml:space="preserve">                                                                                            </t>
  </si>
  <si>
    <t xml:space="preserve">                                                                                        </t>
  </si>
  <si>
    <t>Субвенция бюджету городского округа на  компенсацию родительской платы родителям (законным представителям) детей, посещающих частные и муниципальные образовательные организации, реализующие образовательную программу дошкольного образования</t>
  </si>
  <si>
    <t xml:space="preserve">   субвенция бюджету городского округа на содержание штатных единиц, осуществляющих переданные отдельные государственные полномочия области</t>
  </si>
  <si>
    <t xml:space="preserve">к решению Думы Великого Новгорода </t>
  </si>
  <si>
    <t xml:space="preserve">Субсидия  бюджету городского округа на приобретение или изготовление бланков документов об образовании и (или) о квалификации </t>
  </si>
  <si>
    <t xml:space="preserve">   субвенция бюджету городского округа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 технические средства обучения, расходные материалы и хозяйственные нужды образовательных организаций, на организацию обучения по основным общеобразовательным программам на дому, возмещение расходов за пользование услугой доступа к информационно-телекоммуникационной сети "Интернет" муниципальных общеобразовательных организаций, организующих обучение детей-инвалидов с использованием дистанционных образовательных технологий </t>
  </si>
  <si>
    <t xml:space="preserve">   субвенция бюджету городского округа на осуществление отдельных государственных полномочий по оказанию мер социальной поддержки обучающимся (обучавшимся до дня выпуска) муниципальных образовательных организаций</t>
  </si>
  <si>
    <t>2022 год</t>
  </si>
  <si>
    <t xml:space="preserve">   субвенция бюджету городского округа на осуществление отдельных государственных полномочий по организации мероприятий при осуществлении деятельности по обращению с животными без владельцев</t>
  </si>
  <si>
    <t>Субвенция бюджету городского округа на осуществление государственных полномочий по составлению (изменению, дополнению) списков кандидатов в присяжные заседатели федеральных судов общей юрисдикции в Российской Федерации</t>
  </si>
  <si>
    <t>2023 год</t>
  </si>
  <si>
    <t xml:space="preserve">Субсидия бюджету городского округа на обустройство и восстановление воинских захоронений </t>
  </si>
  <si>
    <t>Субсидия бюджету городского округа на реализацию мероприятий муниципальных программ, направленных на благоустройство дворовых территорий многоквартирных домов и на благоустройство общественных территорий</t>
  </si>
  <si>
    <t>Субсидия бюджету городского округа на софинансирование расходных обязательств муниципальных образований области по предоставлению  молодым семьям социальных выплат на приобретение жилого помещения или создание объекта индивидуального жилищного строительства</t>
  </si>
  <si>
    <t xml:space="preserve">Субсидия бюджету городского округа на реализацию областного закона от 02.09.2010 № 816-ОЗ "О статусе административного центра Новгородской области" </t>
  </si>
  <si>
    <t xml:space="preserve">Субсидии бюджетам бюджетной системы Российской Федерации (межбюджетные субсидии)
</t>
  </si>
  <si>
    <t xml:space="preserve">Субвенции бюджетам бюджетной системы Российской Федерации
</t>
  </si>
  <si>
    <t xml:space="preserve">   субвенция бюджету городского округа на осуществление отдельных государственных полномочий по финансовому обеспечению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</si>
  <si>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 xml:space="preserve">Субвенция бюджету городского округа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t>
  </si>
  <si>
    <t>Cубвенция бюджету городского округа на осуществление отдельных государственных полномочий в сфере государственной регистрации актов гражданского состояния</t>
  </si>
  <si>
    <t>_____________________________________________________</t>
  </si>
  <si>
    <t>Иной межбюджетный трансферт бюджету городского округа на проведение мероприятий по внедрению модели персонифицированного финансирования дополнительного образования детей в частных образовательных организациях, реализующих дополнительные общеобразовательные программы</t>
  </si>
  <si>
    <t>Иной межбюджетный трансферт бюджету городского округа на оказание финансовой поддержки участникам Программы "Учитель для России"</t>
  </si>
  <si>
    <t>Субсидия бюджету городского округа на организацию бесплатного горячего питания обучающихся, получающих начальное общее образование в  муниципальных образовательных организациях</t>
  </si>
  <si>
    <t>Субсидия бюджету городского округа на поддержку отрасли культуры</t>
  </si>
  <si>
    <t>Субсидия бюджету городского округа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</si>
  <si>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 xml:space="preserve">Субвенция бюджету городского округа на ежемесячное денежное вознаграждение за классное руководство педагогическим работникам муниципальных общеобразовательных организаций (источником финансового обеспечения которых является иной межбюджетный трансферт из федерального бюджета)
</t>
  </si>
  <si>
    <t>Иной межбюджетный трансферт бюджету городского округа на частичную компенсацию дополнительных расходов на повышение оплаты  труда работников бюджетной сферы</t>
  </si>
  <si>
    <t>Дотации бюджетам на поддержку мер по обеспечению сбалансированности бюджетов</t>
  </si>
  <si>
    <t xml:space="preserve">Дотации бюджетам городских округов на поддержку мер по обеспечению  сбалансированности бюджетов </t>
  </si>
  <si>
    <t>Субсидия бюджету городского округа на поддержку инвестиционных проектов путем софинансирования строительства (реконструкции) объектов обеспечивающей инфраструктуры с длительным сроком окупаемости</t>
  </si>
  <si>
    <t xml:space="preserve">             Объем межбюджетных трансфертов, получаемых из других бюджетов бюджетной системы Российской Федерации в 2022 году и в плановом периоде 2023 и 2024 годов</t>
  </si>
  <si>
    <t>2024 год</t>
  </si>
  <si>
    <t>Субсидия бюджету городского округа на создание новых мест в общеобразовательных организациях</t>
  </si>
  <si>
    <t xml:space="preserve">Иной межбюджетный трансферт бюджету городского округа на финансовое обеспечение внедрения и функционирования целевой модели цифровой образовательной среды в  общеобразовательных муниципальных организациях области </t>
  </si>
  <si>
    <t>Субсидия бюджету городского округа на переселение граждан из аварийного жилищного фонда за счет средств государственной корпорации - Фонда содействия реформированию жилищно-коммунального хозяйства</t>
  </si>
  <si>
    <t>Субсидия бюджету городского округа на переселение граждан из аварийного жилищного фонда за счет средств областного бюджета</t>
  </si>
  <si>
    <t xml:space="preserve">   cубвенция бюджету городского округа на осуществление отдельных государственных полномочий по определению перечня должностных лиц органов местного самоуправления Новгородской области, уполномоченных составлять протоколы об административных правонарушениях, предусмотренных соответствующими статьями областного закона "Об административных правонарушениях"</t>
  </si>
  <si>
    <t>Cубсидия бюджету городского округа на поддержку творческой деятельности и техническое оснащение детских и кукольных театров</t>
  </si>
  <si>
    <t>Субсидия бюджету городского округа на реализацию практик поддержки и развития волонтерства по итогам проведения Всероссийского конкурса лучших региональных практик поддержки волонтерства "Регион добрых дел"</t>
  </si>
  <si>
    <t>Иной межбюджетный трансферт  бюджету городского округа на финансовое обеспечение функционирования целевой модели цифровой образовательной среды в рамках эксперимента по модернизации начального общего, основного общего и среднего общего образования в муниципальных общеобразовательных организациях области</t>
  </si>
  <si>
    <t>от 23.12.2021 № 650</t>
  </si>
  <si>
    <t>Изложить приложение 2 в следующей редакции:</t>
  </si>
  <si>
    <t>Изменения, которые вносятся в приложение 2 к решению Думы Великого Новгорода от  23.12.2021 № 650</t>
  </si>
  <si>
    <t>"Приложение 2</t>
  </si>
  <si>
    <t xml:space="preserve">Субсидия бюджету городского округа на реализацию мероприятий по модернизации школьных систем образования
</t>
  </si>
  <si>
    <t>Иной межбюджетный трансферт бюджету городского округа на частичную компенсацию расходов, связанных с увеличением норматива финансирования питания отдельных категорий обучающихся в образовательных организациях, реализующих основную общеобразовательную программу дошкольного образования</t>
  </si>
  <si>
    <t>УТВЕРЖДЕНЫ</t>
  </si>
  <si>
    <t xml:space="preserve">решением Думы Великого Новгорода </t>
  </si>
  <si>
    <t xml:space="preserve">    субвенция бюджету городского округа на осуществление отдельных государственных полномочий по организации деятельности по накоплению (в том числе раздельному накоплению) твердых коммунальных отходов в части создания и (или) обустройства контейнерных площадок для накопления твердых коммунальных отходов</t>
  </si>
  <si>
    <t>Субсидия бюджету городского округа на организацию проведения комплексных кадастровых работ</t>
  </si>
  <si>
    <t xml:space="preserve">Субсидия бюджету городского округа на реализацию местных инициатив в рамках приоритетного регионального проекта "Наш выбор" </t>
  </si>
  <si>
    <t>Иной межбюджетный трансферт бюджету городского округа, обеспечившего создание благоприятного инвестиционного климата на территории муниципального образования и достигшего роста поступлений налоговых доходов в областной бюджет</t>
  </si>
  <si>
    <t>Иной межбюджетный трансферт бюджету городского округа на частичную компенсацию расходов, связанных с увеличением стоимости питания обучающихся в образовательных организациях, реализующих основную общеобразовательную программу дошкольного образования</t>
  </si>
  <si>
    <t>Субсидия бюджету  городского округа на финансовое обеспечение дорожной деятельности в рамках реализации национального проекта "Безопасные качественные дороги"</t>
  </si>
  <si>
    <t>Субсидия бюджетам муниципальных образований области с целью софинансирования расходных обязательств, возникших при реализации мероприятий муниципальных программ в области водоснабжения и водоотведения</t>
  </si>
  <si>
    <t>от 24.06.2022 № 721</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</si>
</sst>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00"/>
    <numFmt numFmtId="179" formatCode="#,##0.000"/>
    <numFmt numFmtId="180" formatCode="0.0000"/>
    <numFmt numFmtId="181" formatCode="0.00000"/>
    <numFmt numFmtId="182" formatCode="#,##0.0000"/>
    <numFmt numFmtId="183" formatCode="#,##0.00000"/>
    <numFmt numFmtId="184" formatCode="#,##0.000000"/>
    <numFmt numFmtId="185" formatCode="0.000000"/>
    <numFmt numFmtId="186" formatCode="0.0000000"/>
  </numFmts>
  <fonts count="50">
    <font>
      <sz val="10"/>
      <name val="Arial Cyr"/>
      <family val="0"/>
    </font>
    <font>
      <sz val="13"/>
      <name val="Times New Roman"/>
      <family val="1"/>
    </font>
    <font>
      <b/>
      <sz val="13"/>
      <name val="Times New Roman"/>
      <family val="1"/>
    </font>
    <font>
      <sz val="8"/>
      <name val="Arial Cyr"/>
      <family val="0"/>
    </font>
    <font>
      <u val="single"/>
      <sz val="10"/>
      <color indexed="12"/>
      <name val="Arial Cyr"/>
      <family val="0"/>
    </font>
    <font>
      <u val="single"/>
      <sz val="10"/>
      <color indexed="36"/>
      <name val="Arial Cyr"/>
      <family val="0"/>
    </font>
    <font>
      <sz val="8"/>
      <name val="Tahoma"/>
      <family val="2"/>
    </font>
    <font>
      <b/>
      <sz val="8"/>
      <name val="Tahoma"/>
      <family val="2"/>
    </font>
    <font>
      <b/>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3"/>
      <color indexed="10"/>
      <name val="Times New Roman"/>
      <family val="1"/>
    </font>
    <font>
      <sz val="10"/>
      <color indexed="10"/>
      <name val="Arial Cyr"/>
      <family val="0"/>
    </font>
    <font>
      <b/>
      <sz val="13"/>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3"/>
      <color rgb="FFFF0000"/>
      <name val="Times New Roman"/>
      <family val="1"/>
    </font>
    <font>
      <sz val="10"/>
      <color rgb="FFFF0000"/>
      <name val="Arial Cyr"/>
      <family val="0"/>
    </font>
    <font>
      <b/>
      <sz val="13"/>
      <color rgb="FFFF0000"/>
      <name val="Times New Roman"/>
      <family val="1"/>
    </font>
    <font>
      <b/>
      <sz val="8"/>
      <name val="Arial Cyr"/>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0" fillId="0" borderId="0">
      <alignment/>
      <protection/>
    </xf>
    <xf numFmtId="0" fontId="5"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32" borderId="0" applyNumberFormat="0" applyBorder="0" applyAlignment="0" applyProtection="0"/>
  </cellStyleXfs>
  <cellXfs count="49">
    <xf numFmtId="0" fontId="0" fillId="0" borderId="0" xfId="0" applyAlignment="1">
      <alignment/>
    </xf>
    <xf numFmtId="0" fontId="1" fillId="0" borderId="0" xfId="0" applyFont="1" applyFill="1" applyBorder="1" applyAlignment="1">
      <alignment horizontal="center" vertical="justify"/>
    </xf>
    <xf numFmtId="3" fontId="1" fillId="0" borderId="0" xfId="0" applyNumberFormat="1" applyFont="1" applyFill="1" applyBorder="1" applyAlignment="1">
      <alignment/>
    </xf>
    <xf numFmtId="172" fontId="1" fillId="0" borderId="0" xfId="0" applyNumberFormat="1" applyFont="1" applyFill="1" applyBorder="1" applyAlignment="1">
      <alignment horizontal="center" vertical="justify"/>
    </xf>
    <xf numFmtId="3" fontId="1" fillId="0" borderId="0" xfId="0" applyNumberFormat="1" applyFont="1" applyFill="1" applyBorder="1" applyAlignment="1">
      <alignment horizontal="center" vertical="top"/>
    </xf>
    <xf numFmtId="3" fontId="1" fillId="0" borderId="0" xfId="0" applyNumberFormat="1" applyFont="1" applyFill="1" applyBorder="1" applyAlignment="1">
      <alignment/>
    </xf>
    <xf numFmtId="172" fontId="1" fillId="0" borderId="10" xfId="0" applyNumberFormat="1" applyFont="1" applyFill="1" applyBorder="1" applyAlignment="1">
      <alignment horizontal="center" vertical="center" wrapText="1"/>
    </xf>
    <xf numFmtId="172" fontId="1" fillId="0" borderId="11" xfId="0" applyNumberFormat="1" applyFont="1" applyFill="1" applyBorder="1" applyAlignment="1">
      <alignment horizontal="center" vertical="center" wrapText="1"/>
    </xf>
    <xf numFmtId="0" fontId="1" fillId="0" borderId="12" xfId="0" applyFont="1" applyFill="1" applyBorder="1" applyAlignment="1">
      <alignment horizontal="center" vertical="justify" wrapText="1"/>
    </xf>
    <xf numFmtId="3" fontId="1" fillId="0" borderId="12" xfId="0" applyNumberFormat="1" applyFont="1" applyFill="1" applyBorder="1" applyAlignment="1">
      <alignment horizontal="center" wrapText="1"/>
    </xf>
    <xf numFmtId="49" fontId="1" fillId="0" borderId="10" xfId="0" applyNumberFormat="1" applyFont="1" applyFill="1" applyBorder="1" applyAlignment="1">
      <alignment horizontal="center" vertical="justify" wrapText="1"/>
    </xf>
    <xf numFmtId="0" fontId="2" fillId="0" borderId="0" xfId="0" applyFont="1" applyFill="1" applyBorder="1" applyAlignment="1">
      <alignment horizontal="left" vertical="justify" wrapText="1"/>
    </xf>
    <xf numFmtId="3" fontId="2" fillId="0" borderId="0" xfId="0" applyNumberFormat="1" applyFont="1" applyFill="1" applyBorder="1" applyAlignment="1">
      <alignment horizontal="justify" vertical="distributed" wrapText="1"/>
    </xf>
    <xf numFmtId="178" fontId="2" fillId="0" borderId="0" xfId="0" applyNumberFormat="1" applyFont="1" applyFill="1" applyBorder="1" applyAlignment="1">
      <alignment horizontal="center"/>
    </xf>
    <xf numFmtId="3" fontId="1" fillId="0" borderId="0" xfId="0" applyNumberFormat="1" applyFont="1" applyFill="1" applyBorder="1" applyAlignment="1">
      <alignment horizontal="justify" vertical="distributed" wrapText="1"/>
    </xf>
    <xf numFmtId="178" fontId="1" fillId="0" borderId="0" xfId="0" applyNumberFormat="1" applyFont="1" applyFill="1" applyBorder="1" applyAlignment="1">
      <alignment horizontal="center"/>
    </xf>
    <xf numFmtId="0" fontId="1" fillId="0" borderId="0" xfId="0" applyFont="1" applyFill="1" applyBorder="1" applyAlignment="1">
      <alignment horizontal="left" vertical="justify" wrapText="1"/>
    </xf>
    <xf numFmtId="0" fontId="0" fillId="0" borderId="0" xfId="0" applyFont="1" applyFill="1" applyBorder="1" applyAlignment="1">
      <alignment/>
    </xf>
    <xf numFmtId="0" fontId="2" fillId="0" borderId="0" xfId="0" applyFont="1" applyFill="1" applyBorder="1" applyAlignment="1">
      <alignment horizontal="left" wrapText="1"/>
    </xf>
    <xf numFmtId="172" fontId="1" fillId="0" borderId="0" xfId="0" applyNumberFormat="1" applyFont="1" applyFill="1" applyBorder="1" applyAlignment="1">
      <alignment horizontal="center"/>
    </xf>
    <xf numFmtId="0" fontId="0" fillId="0" borderId="0" xfId="0" applyFont="1" applyFill="1" applyBorder="1" applyAlignment="1">
      <alignment horizontal="center" vertical="center" wrapText="1"/>
    </xf>
    <xf numFmtId="178" fontId="0" fillId="0" borderId="0" xfId="0" applyNumberFormat="1" applyFont="1" applyFill="1" applyBorder="1" applyAlignment="1">
      <alignment/>
    </xf>
    <xf numFmtId="0" fontId="8" fillId="0" borderId="0" xfId="0" applyFont="1" applyFill="1" applyBorder="1" applyAlignment="1">
      <alignment/>
    </xf>
    <xf numFmtId="0" fontId="0" fillId="0" borderId="0" xfId="0" applyFont="1" applyFill="1" applyBorder="1" applyAlignment="1">
      <alignment/>
    </xf>
    <xf numFmtId="0" fontId="1" fillId="0" borderId="0" xfId="0" applyFont="1" applyFill="1" applyBorder="1" applyAlignment="1">
      <alignment horizontal="left" vertical="top" wrapText="1"/>
    </xf>
    <xf numFmtId="0" fontId="0" fillId="0" borderId="0" xfId="0" applyFont="1" applyFill="1" applyBorder="1" applyAlignment="1">
      <alignment vertical="top"/>
    </xf>
    <xf numFmtId="0" fontId="0" fillId="0" borderId="0" xfId="0" applyFont="1" applyFill="1" applyBorder="1" applyAlignment="1">
      <alignment horizontal="center"/>
    </xf>
    <xf numFmtId="0" fontId="1" fillId="0" borderId="0" xfId="0" applyFont="1" applyFill="1" applyBorder="1" applyAlignment="1">
      <alignment horizontal="justify" vertical="justify" wrapText="1"/>
    </xf>
    <xf numFmtId="0" fontId="1" fillId="0" borderId="0" xfId="0" applyNumberFormat="1" applyFont="1" applyFill="1" applyBorder="1" applyAlignment="1">
      <alignment horizontal="left" wrapText="1"/>
    </xf>
    <xf numFmtId="3" fontId="46" fillId="0" borderId="0" xfId="0" applyNumberFormat="1" applyFont="1" applyFill="1" applyBorder="1" applyAlignment="1">
      <alignment horizontal="justify" vertical="distributed" wrapText="1"/>
    </xf>
    <xf numFmtId="178" fontId="46" fillId="0" borderId="0" xfId="0" applyNumberFormat="1" applyFont="1" applyFill="1" applyBorder="1" applyAlignment="1">
      <alignment horizontal="center"/>
    </xf>
    <xf numFmtId="0" fontId="47" fillId="0" borderId="0" xfId="0" applyFont="1" applyFill="1" applyBorder="1" applyAlignment="1">
      <alignment/>
    </xf>
    <xf numFmtId="0" fontId="48" fillId="0" borderId="0" xfId="0" applyFont="1" applyFill="1" applyBorder="1" applyAlignment="1">
      <alignment horizontal="left" wrapText="1"/>
    </xf>
    <xf numFmtId="3" fontId="48" fillId="0" borderId="0" xfId="0" applyNumberFormat="1" applyFont="1" applyFill="1" applyBorder="1" applyAlignment="1">
      <alignment horizontal="justify" vertical="distributed" wrapText="1"/>
    </xf>
    <xf numFmtId="178" fontId="48" fillId="0" borderId="0" xfId="0" applyNumberFormat="1" applyFont="1" applyFill="1" applyBorder="1" applyAlignment="1">
      <alignment horizontal="center"/>
    </xf>
    <xf numFmtId="0" fontId="2" fillId="0" borderId="0" xfId="0" applyFont="1" applyFill="1" applyBorder="1" applyAlignment="1">
      <alignment vertical="center" wrapText="1"/>
    </xf>
    <xf numFmtId="0" fontId="1" fillId="0" borderId="0" xfId="0" applyFont="1" applyFill="1" applyBorder="1" applyAlignment="1">
      <alignment vertical="center" wrapText="1"/>
    </xf>
    <xf numFmtId="3" fontId="1" fillId="0" borderId="0" xfId="0" applyNumberFormat="1" applyFont="1" applyFill="1" applyBorder="1" applyAlignment="1">
      <alignment horizontal="center" vertical="top"/>
    </xf>
    <xf numFmtId="0" fontId="1" fillId="0" borderId="13" xfId="0" applyFont="1" applyFill="1" applyBorder="1" applyAlignment="1">
      <alignment horizontal="center" vertical="justify" wrapText="1"/>
    </xf>
    <xf numFmtId="0" fontId="1" fillId="0" borderId="14" xfId="0" applyFont="1" applyFill="1" applyBorder="1" applyAlignment="1">
      <alignment horizontal="center" vertical="justify" wrapText="1"/>
    </xf>
    <xf numFmtId="3" fontId="1" fillId="0" borderId="15" xfId="0" applyNumberFormat="1" applyFont="1" applyFill="1" applyBorder="1" applyAlignment="1">
      <alignment horizontal="center" vertical="center" wrapText="1"/>
    </xf>
    <xf numFmtId="3" fontId="1" fillId="0" borderId="16" xfId="0" applyNumberFormat="1" applyFont="1" applyFill="1" applyBorder="1" applyAlignment="1">
      <alignment horizontal="center" vertical="center" wrapText="1"/>
    </xf>
    <xf numFmtId="172" fontId="1" fillId="0" borderId="17" xfId="0" applyNumberFormat="1" applyFont="1" applyFill="1" applyBorder="1" applyAlignment="1">
      <alignment horizontal="center" vertical="center" wrapText="1"/>
    </xf>
    <xf numFmtId="172" fontId="1" fillId="0" borderId="18"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3" fontId="1" fillId="0" borderId="0" xfId="0" applyNumberFormat="1" applyFont="1" applyFill="1" applyBorder="1" applyAlignment="1">
      <alignment horizontal="center"/>
    </xf>
    <xf numFmtId="172" fontId="1" fillId="0" borderId="10" xfId="0" applyNumberFormat="1" applyFont="1" applyFill="1" applyBorder="1" applyAlignment="1">
      <alignment horizontal="center" vertical="center" wrapText="1"/>
    </xf>
    <xf numFmtId="172" fontId="1" fillId="0" borderId="12" xfId="0" applyNumberFormat="1" applyFont="1" applyFill="1" applyBorder="1" applyAlignment="1">
      <alignment horizontal="center" vertical="center" wrapText="1"/>
    </xf>
    <xf numFmtId="172" fontId="1" fillId="0" borderId="14" xfId="0" applyNumberFormat="1" applyFont="1" applyFill="1" applyBorder="1" applyAlignment="1">
      <alignment horizontal="right" vertical="justify"/>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Q155"/>
  <sheetViews>
    <sheetView tabSelected="1" zoomScale="90" zoomScaleNormal="90" zoomScalePageLayoutView="0" workbookViewId="0" topLeftCell="B1">
      <selection activeCell="H22" sqref="H22"/>
    </sheetView>
  </sheetViews>
  <sheetFormatPr defaultColWidth="9.00390625" defaultRowHeight="12.75"/>
  <cols>
    <col min="1" max="1" width="27.625" style="1" hidden="1" customWidth="1"/>
    <col min="2" max="2" width="74.375" style="2" customWidth="1"/>
    <col min="3" max="3" width="17.875" style="3" customWidth="1"/>
    <col min="4" max="4" width="19.875" style="17" customWidth="1"/>
    <col min="5" max="5" width="19.25390625" style="17" customWidth="1"/>
    <col min="6" max="15" width="9.125" style="17" customWidth="1"/>
    <col min="16" max="16" width="10.25390625" style="17" customWidth="1"/>
    <col min="17" max="75" width="9.125" style="17" customWidth="1"/>
    <col min="76" max="76" width="10.625" style="17" customWidth="1"/>
    <col min="77" max="80" width="9.125" style="17" customWidth="1"/>
    <col min="81" max="81" width="12.125" style="17" customWidth="1"/>
    <col min="82" max="86" width="9.125" style="17" customWidth="1"/>
    <col min="87" max="87" width="13.875" style="17" customWidth="1"/>
    <col min="88" max="91" width="9.125" style="17" customWidth="1"/>
    <col min="92" max="92" width="12.125" style="17" customWidth="1"/>
    <col min="93" max="93" width="12.00390625" style="17" customWidth="1"/>
    <col min="94" max="98" width="9.125" style="17" customWidth="1"/>
    <col min="99" max="99" width="22.875" style="17" customWidth="1"/>
    <col min="100" max="149" width="9.125" style="17" customWidth="1"/>
    <col min="150" max="150" width="10.75390625" style="17" customWidth="1"/>
    <col min="151" max="151" width="10.625" style="17" customWidth="1"/>
    <col min="152" max="170" width="9.125" style="17" customWidth="1"/>
    <col min="171" max="171" width="16.125" style="17" customWidth="1"/>
    <col min="172" max="191" width="9.125" style="17" customWidth="1"/>
    <col min="192" max="16384" width="9.125" style="17" customWidth="1"/>
  </cols>
  <sheetData>
    <row r="1" spans="1:5" ht="16.5">
      <c r="A1" s="20"/>
      <c r="B1" s="4" t="s">
        <v>24</v>
      </c>
      <c r="C1" s="37" t="s">
        <v>72</v>
      </c>
      <c r="D1" s="37"/>
      <c r="E1" s="37"/>
    </row>
    <row r="2" spans="2:5" ht="18.75" customHeight="1">
      <c r="B2" s="4" t="s">
        <v>25</v>
      </c>
      <c r="C2" s="37" t="s">
        <v>73</v>
      </c>
      <c r="D2" s="37"/>
      <c r="E2" s="37"/>
    </row>
    <row r="3" spans="2:5" ht="16.5">
      <c r="B3" s="4" t="s">
        <v>25</v>
      </c>
      <c r="C3" s="37" t="s">
        <v>81</v>
      </c>
      <c r="D3" s="37"/>
      <c r="E3" s="37"/>
    </row>
    <row r="4" spans="2:5" ht="16.5">
      <c r="B4" s="4"/>
      <c r="C4" s="4"/>
      <c r="D4" s="4"/>
      <c r="E4" s="4"/>
    </row>
    <row r="5" spans="2:5" ht="22.5" customHeight="1">
      <c r="B5" s="35" t="s">
        <v>68</v>
      </c>
      <c r="C5" s="35"/>
      <c r="D5" s="35"/>
      <c r="E5" s="35"/>
    </row>
    <row r="6" ht="13.5" customHeight="1">
      <c r="B6" s="5"/>
    </row>
    <row r="7" spans="2:5" ht="18" customHeight="1">
      <c r="B7" s="36" t="s">
        <v>67</v>
      </c>
      <c r="C7" s="36"/>
      <c r="D7" s="36"/>
      <c r="E7" s="36"/>
    </row>
    <row r="8" ht="13.5" customHeight="1">
      <c r="B8" s="5"/>
    </row>
    <row r="9" spans="2:5" ht="16.5" customHeight="1">
      <c r="B9" s="5"/>
      <c r="C9" s="37" t="s">
        <v>69</v>
      </c>
      <c r="D9" s="37"/>
      <c r="E9" s="37"/>
    </row>
    <row r="10" spans="2:5" ht="19.5" customHeight="1">
      <c r="B10" s="5"/>
      <c r="C10" s="37" t="s">
        <v>28</v>
      </c>
      <c r="D10" s="37"/>
      <c r="E10" s="37"/>
    </row>
    <row r="11" spans="2:5" ht="16.5">
      <c r="B11" s="5"/>
      <c r="C11" s="37" t="s">
        <v>66</v>
      </c>
      <c r="D11" s="37"/>
      <c r="E11" s="37"/>
    </row>
    <row r="12" ht="22.5" customHeight="1">
      <c r="B12" s="5"/>
    </row>
    <row r="13" spans="1:5" ht="40.5" customHeight="1">
      <c r="A13" s="44" t="s">
        <v>56</v>
      </c>
      <c r="B13" s="44"/>
      <c r="C13" s="44"/>
      <c r="D13" s="44"/>
      <c r="E13" s="44"/>
    </row>
    <row r="14" spans="4:5" ht="18" customHeight="1">
      <c r="D14" s="48" t="s">
        <v>14</v>
      </c>
      <c r="E14" s="48"/>
    </row>
    <row r="15" spans="1:5" ht="13.5" customHeight="1">
      <c r="A15" s="38" t="s">
        <v>2</v>
      </c>
      <c r="B15" s="40" t="s">
        <v>13</v>
      </c>
      <c r="C15" s="42" t="s">
        <v>32</v>
      </c>
      <c r="D15" s="46" t="s">
        <v>21</v>
      </c>
      <c r="E15" s="47"/>
    </row>
    <row r="16" spans="1:5" ht="16.5">
      <c r="A16" s="39"/>
      <c r="B16" s="41"/>
      <c r="C16" s="43"/>
      <c r="D16" s="7" t="s">
        <v>35</v>
      </c>
      <c r="E16" s="6" t="s">
        <v>57</v>
      </c>
    </row>
    <row r="17" spans="1:5" ht="16.5">
      <c r="A17" s="8">
        <v>1</v>
      </c>
      <c r="B17" s="9">
        <v>1</v>
      </c>
      <c r="C17" s="10" t="s">
        <v>1</v>
      </c>
      <c r="D17" s="10" t="s">
        <v>22</v>
      </c>
      <c r="E17" s="10" t="s">
        <v>23</v>
      </c>
    </row>
    <row r="18" spans="1:5" ht="33">
      <c r="A18" s="11" t="s">
        <v>3</v>
      </c>
      <c r="B18" s="12" t="s">
        <v>4</v>
      </c>
      <c r="C18" s="13">
        <f>C21+C43+C63+C19</f>
        <v>4027561.1039799997</v>
      </c>
      <c r="D18" s="13">
        <f>D21+D43+D63+D19</f>
        <v>3447873.6347</v>
      </c>
      <c r="E18" s="13">
        <f>E21+E43+E63+E19</f>
        <v>3057394.78482</v>
      </c>
    </row>
    <row r="19" spans="1:5" s="31" customFormat="1" ht="34.5" customHeight="1" hidden="1">
      <c r="A19" s="32"/>
      <c r="B19" s="33" t="s">
        <v>53</v>
      </c>
      <c r="C19" s="34">
        <f>C20</f>
        <v>0</v>
      </c>
      <c r="D19" s="34">
        <f>D20</f>
        <v>0</v>
      </c>
      <c r="E19" s="34">
        <f>E20</f>
        <v>0</v>
      </c>
    </row>
    <row r="20" spans="1:5" s="31" customFormat="1" ht="16.5" customHeight="1" hidden="1">
      <c r="A20" s="32"/>
      <c r="B20" s="29" t="s">
        <v>54</v>
      </c>
      <c r="C20" s="30"/>
      <c r="D20" s="30">
        <v>0</v>
      </c>
      <c r="E20" s="30">
        <v>0</v>
      </c>
    </row>
    <row r="21" spans="1:5" ht="37.5" customHeight="1">
      <c r="A21" s="11" t="s">
        <v>5</v>
      </c>
      <c r="B21" s="12" t="s">
        <v>40</v>
      </c>
      <c r="C21" s="13">
        <f>SUM(C22:C42)</f>
        <v>1951321.5039799998</v>
      </c>
      <c r="D21" s="13">
        <f>SUM(D22:D42)</f>
        <v>1636215.5347000002</v>
      </c>
      <c r="E21" s="13">
        <f>SUM(E22:E42)</f>
        <v>1240294.7848200002</v>
      </c>
    </row>
    <row r="22" spans="1:5" ht="49.5">
      <c r="A22" s="11"/>
      <c r="B22" s="14" t="s">
        <v>39</v>
      </c>
      <c r="C22" s="15">
        <f>22652.8+136000+60487.9</f>
        <v>219140.69999999998</v>
      </c>
      <c r="D22" s="15">
        <v>8811.4</v>
      </c>
      <c r="E22" s="15">
        <v>8811.4</v>
      </c>
    </row>
    <row r="23" spans="1:5" ht="33">
      <c r="A23" s="16"/>
      <c r="B23" s="14" t="s">
        <v>20</v>
      </c>
      <c r="C23" s="15">
        <f>310000+178458.9+6033</f>
        <v>494491.9</v>
      </c>
      <c r="D23" s="15">
        <f>309293+187945</f>
        <v>497238</v>
      </c>
      <c r="E23" s="15">
        <f>172127+114765.9</f>
        <v>286892.9</v>
      </c>
    </row>
    <row r="24" spans="1:5" ht="49.5" customHeight="1">
      <c r="A24" s="16"/>
      <c r="B24" s="14" t="s">
        <v>79</v>
      </c>
      <c r="C24" s="15">
        <f>300000+59400</f>
        <v>359400</v>
      </c>
      <c r="D24" s="15">
        <f>300000+94718</f>
        <v>394718</v>
      </c>
      <c r="E24" s="15">
        <v>0</v>
      </c>
    </row>
    <row r="25" spans="1:5" ht="69" customHeight="1">
      <c r="A25" s="16"/>
      <c r="B25" s="14" t="s">
        <v>80</v>
      </c>
      <c r="C25" s="15">
        <f>31012.81942+37306.39104</f>
        <v>68319.21046</v>
      </c>
      <c r="D25" s="15">
        <v>0</v>
      </c>
      <c r="E25" s="15">
        <v>0</v>
      </c>
    </row>
    <row r="26" spans="1:5" ht="32.25" customHeight="1">
      <c r="A26" s="16"/>
      <c r="B26" s="14" t="s">
        <v>36</v>
      </c>
      <c r="C26" s="15">
        <f>951.30925+20488.2</f>
        <v>21439.50925</v>
      </c>
      <c r="D26" s="15">
        <v>2703.87644</v>
      </c>
      <c r="E26" s="15">
        <v>2493.72106</v>
      </c>
    </row>
    <row r="27" spans="1:5" ht="72.75" customHeight="1">
      <c r="A27" s="16"/>
      <c r="B27" s="14" t="s">
        <v>37</v>
      </c>
      <c r="C27" s="15">
        <v>83058.3137</v>
      </c>
      <c r="D27" s="15">
        <v>0</v>
      </c>
      <c r="E27" s="15">
        <v>0</v>
      </c>
    </row>
    <row r="28" spans="1:5" ht="50.25" customHeight="1">
      <c r="A28" s="16"/>
      <c r="B28" s="14" t="s">
        <v>76</v>
      </c>
      <c r="C28" s="15">
        <v>10000</v>
      </c>
      <c r="D28" s="15">
        <v>0</v>
      </c>
      <c r="E28" s="15">
        <v>0</v>
      </c>
    </row>
    <row r="29" spans="1:5" ht="68.25" customHeight="1">
      <c r="A29" s="16"/>
      <c r="B29" s="14" t="s">
        <v>55</v>
      </c>
      <c r="C29" s="15">
        <f>246913.6+65059.91</f>
        <v>311973.51</v>
      </c>
      <c r="D29" s="15">
        <v>0</v>
      </c>
      <c r="E29" s="15">
        <v>0</v>
      </c>
    </row>
    <row r="30" spans="1:5" ht="85.5" customHeight="1">
      <c r="A30" s="16"/>
      <c r="B30" s="14" t="s">
        <v>38</v>
      </c>
      <c r="C30" s="15">
        <v>16550.7917</v>
      </c>
      <c r="D30" s="15">
        <v>16600.58425</v>
      </c>
      <c r="E30" s="15">
        <v>16556.14676</v>
      </c>
    </row>
    <row r="31" spans="1:16" s="25" customFormat="1" ht="87" customHeight="1">
      <c r="A31" s="24"/>
      <c r="B31" s="14" t="s">
        <v>0</v>
      </c>
      <c r="C31" s="15">
        <v>6012</v>
      </c>
      <c r="D31" s="15">
        <v>6012</v>
      </c>
      <c r="E31" s="15">
        <v>6012</v>
      </c>
      <c r="P31" s="23"/>
    </row>
    <row r="32" spans="1:16" s="25" customFormat="1" ht="49.5">
      <c r="A32" s="24"/>
      <c r="B32" s="14" t="s">
        <v>29</v>
      </c>
      <c r="C32" s="15">
        <v>408.9</v>
      </c>
      <c r="D32" s="15">
        <v>408.9</v>
      </c>
      <c r="E32" s="15">
        <v>408.9</v>
      </c>
      <c r="P32" s="23"/>
    </row>
    <row r="33" spans="1:16" s="25" customFormat="1" ht="49.5">
      <c r="A33" s="24"/>
      <c r="B33" s="14" t="s">
        <v>48</v>
      </c>
      <c r="C33" s="15">
        <v>149084.397</v>
      </c>
      <c r="D33" s="15">
        <v>143186.86800000002</v>
      </c>
      <c r="E33" s="15">
        <v>147208.149</v>
      </c>
      <c r="P33" s="23"/>
    </row>
    <row r="34" spans="1:16" s="25" customFormat="1" ht="36.75" customHeight="1">
      <c r="A34" s="24"/>
      <c r="B34" s="14" t="s">
        <v>70</v>
      </c>
      <c r="C34" s="15">
        <v>122294.69137</v>
      </c>
      <c r="D34" s="15">
        <v>73256.33801</v>
      </c>
      <c r="E34" s="15">
        <v>0</v>
      </c>
      <c r="P34" s="23"/>
    </row>
    <row r="35" spans="1:16" s="25" customFormat="1" ht="66">
      <c r="A35" s="24"/>
      <c r="B35" s="14" t="s">
        <v>64</v>
      </c>
      <c r="C35" s="15">
        <v>2025.6605</v>
      </c>
      <c r="D35" s="15">
        <v>0</v>
      </c>
      <c r="E35" s="15">
        <v>0</v>
      </c>
      <c r="P35" s="23"/>
    </row>
    <row r="36" spans="1:16" s="25" customFormat="1" ht="32.25" customHeight="1">
      <c r="A36" s="24"/>
      <c r="B36" s="14" t="s">
        <v>49</v>
      </c>
      <c r="C36" s="15">
        <f>34539.868+3755.7-1663.08</f>
        <v>36632.488</v>
      </c>
      <c r="D36" s="15">
        <v>659.668</v>
      </c>
      <c r="E36" s="15">
        <v>659.668</v>
      </c>
      <c r="J36" s="23"/>
      <c r="P36" s="23"/>
    </row>
    <row r="37" spans="1:16" s="25" customFormat="1" ht="33">
      <c r="A37" s="24"/>
      <c r="B37" s="14" t="s">
        <v>63</v>
      </c>
      <c r="C37" s="15">
        <v>2018.6</v>
      </c>
      <c r="D37" s="15">
        <v>2036.4</v>
      </c>
      <c r="E37" s="15">
        <v>3678.3</v>
      </c>
      <c r="P37" s="23"/>
    </row>
    <row r="38" spans="1:16" s="25" customFormat="1" ht="66">
      <c r="A38" s="24"/>
      <c r="B38" s="14" t="s">
        <v>50</v>
      </c>
      <c r="C38" s="15">
        <v>421.04999999999995</v>
      </c>
      <c r="D38" s="15">
        <v>0</v>
      </c>
      <c r="E38" s="15">
        <v>0</v>
      </c>
      <c r="J38" s="23"/>
      <c r="P38" s="23"/>
    </row>
    <row r="39" spans="1:173" s="25" customFormat="1" ht="66">
      <c r="A39" s="24"/>
      <c r="B39" s="14" t="s">
        <v>60</v>
      </c>
      <c r="C39" s="15">
        <f>29384.85887+14863.07477+11151.36832-9359.02443</f>
        <v>46040.27753000001</v>
      </c>
      <c r="D39" s="15">
        <v>0</v>
      </c>
      <c r="E39" s="15">
        <v>0</v>
      </c>
      <c r="P39" s="23"/>
      <c r="V39" s="23"/>
      <c r="AA39" s="23"/>
      <c r="AK39" s="23"/>
      <c r="CI39" s="23"/>
      <c r="CN39" s="23"/>
      <c r="FO39" s="26"/>
      <c r="FP39" s="26"/>
      <c r="FQ39" s="26"/>
    </row>
    <row r="40" spans="1:173" s="25" customFormat="1" ht="33">
      <c r="A40" s="24"/>
      <c r="B40" s="14" t="s">
        <v>61</v>
      </c>
      <c r="C40" s="15">
        <f>908.81007+468.96109+344.88768-289.45437</f>
        <v>1433.2044700000001</v>
      </c>
      <c r="D40" s="15">
        <v>0</v>
      </c>
      <c r="E40" s="15">
        <v>0</v>
      </c>
      <c r="P40" s="23"/>
      <c r="V40" s="23"/>
      <c r="AA40" s="23"/>
      <c r="AK40" s="23"/>
      <c r="CI40" s="23"/>
      <c r="CN40" s="23"/>
      <c r="FO40" s="26"/>
      <c r="FP40" s="26"/>
      <c r="FQ40" s="26"/>
    </row>
    <row r="41" spans="1:173" s="25" customFormat="1" ht="34.5" customHeight="1">
      <c r="A41" s="24"/>
      <c r="B41" s="14" t="s">
        <v>75</v>
      </c>
      <c r="C41" s="15">
        <v>576.3</v>
      </c>
      <c r="D41" s="15">
        <v>0</v>
      </c>
      <c r="E41" s="15">
        <v>0</v>
      </c>
      <c r="P41" s="23"/>
      <c r="V41" s="23"/>
      <c r="AA41" s="23"/>
      <c r="AK41" s="23"/>
      <c r="CI41" s="23"/>
      <c r="CN41" s="23"/>
      <c r="FO41" s="26"/>
      <c r="FP41" s="26"/>
      <c r="FQ41" s="26"/>
    </row>
    <row r="42" spans="1:173" s="25" customFormat="1" ht="33">
      <c r="A42" s="24"/>
      <c r="B42" s="14" t="s">
        <v>58</v>
      </c>
      <c r="C42" s="15">
        <v>0</v>
      </c>
      <c r="D42" s="15">
        <v>490583.5</v>
      </c>
      <c r="E42" s="15">
        <v>767573.6</v>
      </c>
      <c r="P42" s="23"/>
      <c r="V42" s="23"/>
      <c r="AA42" s="23"/>
      <c r="AK42" s="23"/>
      <c r="CI42" s="23"/>
      <c r="CN42" s="23"/>
      <c r="FO42" s="26"/>
      <c r="FP42" s="26"/>
      <c r="FQ42" s="26"/>
    </row>
    <row r="43" spans="1:5" ht="36" customHeight="1">
      <c r="A43" s="11" t="s">
        <v>10</v>
      </c>
      <c r="B43" s="12" t="s">
        <v>41</v>
      </c>
      <c r="C43" s="13">
        <f>C44+C45+C58+C59+C61+C62+C57+C60</f>
        <v>2039729.6999999997</v>
      </c>
      <c r="D43" s="13">
        <f>D44+D45+D58+D59+D61+D62+D57+D60</f>
        <v>1808782.9999999995</v>
      </c>
      <c r="E43" s="13">
        <f>E44+E45+E58+E59+E61+E62+E57+E60</f>
        <v>1814224.8999999997</v>
      </c>
    </row>
    <row r="44" spans="1:5" ht="66">
      <c r="A44" s="16"/>
      <c r="B44" s="14" t="s">
        <v>34</v>
      </c>
      <c r="C44" s="15">
        <v>1596</v>
      </c>
      <c r="D44" s="15">
        <v>48.2</v>
      </c>
      <c r="E44" s="15">
        <v>42.9</v>
      </c>
    </row>
    <row r="45" spans="1:5" ht="33">
      <c r="A45" s="16" t="s">
        <v>11</v>
      </c>
      <c r="B45" s="14" t="s">
        <v>7</v>
      </c>
      <c r="C45" s="15">
        <f>SUM(C47:C56)</f>
        <v>1749975.0999999999</v>
      </c>
      <c r="D45" s="15">
        <f>SUM(D47:D56)</f>
        <v>1549590.4</v>
      </c>
      <c r="E45" s="15">
        <f>SUM(E47:E56)</f>
        <v>1549590.4</v>
      </c>
    </row>
    <row r="46" spans="1:3" ht="13.5" customHeight="1">
      <c r="A46" s="16"/>
      <c r="B46" s="14" t="s">
        <v>6</v>
      </c>
      <c r="C46" s="21"/>
    </row>
    <row r="47" spans="1:5" ht="51.75" customHeight="1">
      <c r="A47" s="16"/>
      <c r="B47" s="14" t="s">
        <v>27</v>
      </c>
      <c r="C47" s="15">
        <f>12861.5+282.2+596.7</f>
        <v>13740.400000000001</v>
      </c>
      <c r="D47" s="15">
        <v>12861.5</v>
      </c>
      <c r="E47" s="15">
        <v>12861.5</v>
      </c>
    </row>
    <row r="48" spans="1:5" ht="115.5">
      <c r="A48" s="16"/>
      <c r="B48" s="14" t="s">
        <v>62</v>
      </c>
      <c r="C48" s="15">
        <v>2</v>
      </c>
      <c r="D48" s="15">
        <v>2</v>
      </c>
      <c r="E48" s="15">
        <v>2</v>
      </c>
    </row>
    <row r="49" spans="1:5" ht="309" customHeight="1">
      <c r="A49" s="16"/>
      <c r="B49" s="14" t="s">
        <v>30</v>
      </c>
      <c r="C49" s="15">
        <f>1496779.9+32395.1-1160.9+150671.7</f>
        <v>1678685.8</v>
      </c>
      <c r="D49" s="15">
        <v>1496115.6</v>
      </c>
      <c r="E49" s="15">
        <v>1496115.6</v>
      </c>
    </row>
    <row r="50" spans="1:5" ht="82.5">
      <c r="A50" s="16"/>
      <c r="B50" s="14" t="s">
        <v>15</v>
      </c>
      <c r="C50" s="15">
        <f>11325.5+265.1+14228.8</f>
        <v>25819.4</v>
      </c>
      <c r="D50" s="15">
        <v>11325.5</v>
      </c>
      <c r="E50" s="15">
        <v>11325.5</v>
      </c>
    </row>
    <row r="51" spans="1:5" ht="82.5">
      <c r="A51" s="16"/>
      <c r="B51" s="14" t="s">
        <v>18</v>
      </c>
      <c r="C51" s="15">
        <v>757.4</v>
      </c>
      <c r="D51" s="15">
        <v>757.4</v>
      </c>
      <c r="E51" s="15">
        <v>757.4</v>
      </c>
    </row>
    <row r="52" spans="1:5" ht="66">
      <c r="A52" s="16"/>
      <c r="B52" s="14" t="s">
        <v>31</v>
      </c>
      <c r="C52" s="15">
        <f>24093.9+2322.4+67.2</f>
        <v>26483.500000000004</v>
      </c>
      <c r="D52" s="15">
        <v>24093.899999999998</v>
      </c>
      <c r="E52" s="15">
        <v>24093.899999999998</v>
      </c>
    </row>
    <row r="53" spans="1:5" ht="69" customHeight="1">
      <c r="A53" s="16"/>
      <c r="B53" s="27" t="s">
        <v>19</v>
      </c>
      <c r="C53" s="15">
        <v>560</v>
      </c>
      <c r="D53" s="15">
        <v>560</v>
      </c>
      <c r="E53" s="15">
        <v>560</v>
      </c>
    </row>
    <row r="54" spans="1:5" ht="100.5" customHeight="1" hidden="1">
      <c r="A54" s="16"/>
      <c r="B54" s="27" t="s">
        <v>74</v>
      </c>
      <c r="C54" s="15">
        <v>0</v>
      </c>
      <c r="D54" s="15">
        <v>0</v>
      </c>
      <c r="E54" s="15">
        <v>0</v>
      </c>
    </row>
    <row r="55" spans="1:5" ht="66">
      <c r="A55" s="16"/>
      <c r="B55" s="14" t="s">
        <v>33</v>
      </c>
      <c r="C55" s="15">
        <v>1272.6</v>
      </c>
      <c r="D55" s="15">
        <v>1272.6</v>
      </c>
      <c r="E55" s="15">
        <v>1272.6</v>
      </c>
    </row>
    <row r="56" spans="1:5" ht="224.25" customHeight="1">
      <c r="A56" s="16"/>
      <c r="B56" s="14" t="s">
        <v>42</v>
      </c>
      <c r="C56" s="15">
        <f>2601.9+52.1</f>
        <v>2654</v>
      </c>
      <c r="D56" s="15">
        <v>2601.9</v>
      </c>
      <c r="E56" s="15">
        <v>2601.9</v>
      </c>
    </row>
    <row r="57" spans="1:5" ht="66">
      <c r="A57" s="16" t="s">
        <v>9</v>
      </c>
      <c r="B57" s="14" t="s">
        <v>43</v>
      </c>
      <c r="C57" s="15">
        <f>72238.9+10317.4+3145.5+14956.2</f>
        <v>100657.99999999999</v>
      </c>
      <c r="D57" s="15">
        <v>72238.9</v>
      </c>
      <c r="E57" s="15">
        <v>72238.9</v>
      </c>
    </row>
    <row r="58" spans="1:5" ht="49.5">
      <c r="A58" s="16"/>
      <c r="B58" s="14" t="s">
        <v>16</v>
      </c>
      <c r="C58" s="15">
        <v>74072.2</v>
      </c>
      <c r="D58" s="15">
        <v>74072.2</v>
      </c>
      <c r="E58" s="15">
        <v>74072.2</v>
      </c>
    </row>
    <row r="59" spans="1:5" ht="82.5">
      <c r="A59" s="16"/>
      <c r="B59" s="14" t="s">
        <v>17</v>
      </c>
      <c r="C59" s="15">
        <v>16212.8</v>
      </c>
      <c r="D59" s="15">
        <v>16212.8</v>
      </c>
      <c r="E59" s="15">
        <v>16212.8</v>
      </c>
    </row>
    <row r="60" spans="1:5" ht="88.5" customHeight="1">
      <c r="A60" s="16"/>
      <c r="B60" s="14" t="s">
        <v>51</v>
      </c>
      <c r="C60" s="15">
        <v>79057.4</v>
      </c>
      <c r="D60" s="15">
        <v>79057.4</v>
      </c>
      <c r="E60" s="15">
        <v>84135.2</v>
      </c>
    </row>
    <row r="61" spans="1:5" ht="69" customHeight="1">
      <c r="A61" s="16"/>
      <c r="B61" s="14" t="s">
        <v>26</v>
      </c>
      <c r="C61" s="15">
        <v>8041.7</v>
      </c>
      <c r="D61" s="15">
        <v>8041.7</v>
      </c>
      <c r="E61" s="15">
        <v>8041.7</v>
      </c>
    </row>
    <row r="62" spans="1:5" ht="50.25" customHeight="1">
      <c r="A62" s="16"/>
      <c r="B62" s="14" t="s">
        <v>44</v>
      </c>
      <c r="C62" s="15">
        <v>10116.5</v>
      </c>
      <c r="D62" s="15">
        <v>9521.4</v>
      </c>
      <c r="E62" s="15">
        <v>9890.8</v>
      </c>
    </row>
    <row r="63" spans="1:5" s="22" customFormat="1" ht="18.75" customHeight="1">
      <c r="A63" s="11" t="s">
        <v>8</v>
      </c>
      <c r="B63" s="18" t="s">
        <v>12</v>
      </c>
      <c r="C63" s="13">
        <f>SUM(C64:C71)</f>
        <v>36509.9</v>
      </c>
      <c r="D63" s="13">
        <f>SUM(D64:D71)</f>
        <v>2875.1000000000004</v>
      </c>
      <c r="E63" s="13">
        <f>SUM(E64:E71)</f>
        <v>2875.1000000000004</v>
      </c>
    </row>
    <row r="64" spans="1:5" ht="49.5">
      <c r="A64" s="16"/>
      <c r="B64" s="28" t="s">
        <v>47</v>
      </c>
      <c r="C64" s="15">
        <v>1676.1</v>
      </c>
      <c r="D64" s="15">
        <v>1556.4</v>
      </c>
      <c r="E64" s="15">
        <v>1556.4</v>
      </c>
    </row>
    <row r="65" spans="1:5" ht="82.5">
      <c r="A65" s="16"/>
      <c r="B65" s="28" t="s">
        <v>78</v>
      </c>
      <c r="C65" s="15">
        <v>16244.1</v>
      </c>
      <c r="D65" s="15">
        <v>0</v>
      </c>
      <c r="E65" s="15">
        <v>0</v>
      </c>
    </row>
    <row r="66" spans="1:5" ht="102" customHeight="1">
      <c r="A66" s="16"/>
      <c r="B66" s="28" t="s">
        <v>71</v>
      </c>
      <c r="C66" s="15">
        <v>2828.3</v>
      </c>
      <c r="D66" s="15">
        <v>0</v>
      </c>
      <c r="E66" s="15">
        <v>0</v>
      </c>
    </row>
    <row r="67" spans="1:5" ht="84" customHeight="1">
      <c r="A67" s="16"/>
      <c r="B67" s="28" t="s">
        <v>46</v>
      </c>
      <c r="C67" s="15">
        <v>263.7</v>
      </c>
      <c r="D67" s="15">
        <v>263.7</v>
      </c>
      <c r="E67" s="15">
        <v>263.7</v>
      </c>
    </row>
    <row r="68" spans="1:5" ht="69" customHeight="1">
      <c r="A68" s="16"/>
      <c r="B68" s="28" t="s">
        <v>59</v>
      </c>
      <c r="C68" s="15">
        <v>450</v>
      </c>
      <c r="D68" s="15">
        <v>450</v>
      </c>
      <c r="E68" s="15">
        <v>450</v>
      </c>
    </row>
    <row r="69" spans="1:5" ht="103.5" customHeight="1">
      <c r="A69" s="16"/>
      <c r="B69" s="28" t="s">
        <v>65</v>
      </c>
      <c r="C69" s="15">
        <v>605</v>
      </c>
      <c r="D69" s="15">
        <v>605</v>
      </c>
      <c r="E69" s="15">
        <v>605</v>
      </c>
    </row>
    <row r="70" spans="1:5" ht="66">
      <c r="A70" s="16"/>
      <c r="B70" s="28" t="s">
        <v>77</v>
      </c>
      <c r="C70" s="15">
        <v>3678.7</v>
      </c>
      <c r="D70" s="15">
        <v>0</v>
      </c>
      <c r="E70" s="15">
        <v>0</v>
      </c>
    </row>
    <row r="71" spans="1:5" ht="52.5" customHeight="1">
      <c r="A71" s="16"/>
      <c r="B71" s="28" t="s">
        <v>52</v>
      </c>
      <c r="C71" s="15">
        <f>6100.6+4663.4</f>
        <v>10764</v>
      </c>
      <c r="D71" s="15">
        <v>0</v>
      </c>
      <c r="E71" s="15">
        <v>0</v>
      </c>
    </row>
    <row r="72" spans="2:5" ht="16.5">
      <c r="B72" s="45" t="s">
        <v>45</v>
      </c>
      <c r="C72" s="45"/>
      <c r="D72" s="45"/>
      <c r="E72" s="45"/>
    </row>
    <row r="73" ht="16.5">
      <c r="C73" s="19"/>
    </row>
    <row r="74" ht="16.5">
      <c r="C74" s="19"/>
    </row>
    <row r="75" ht="16.5">
      <c r="C75" s="19"/>
    </row>
    <row r="76" ht="16.5">
      <c r="C76" s="19"/>
    </row>
    <row r="77" ht="16.5">
      <c r="C77" s="19"/>
    </row>
    <row r="78" ht="16.5">
      <c r="C78" s="19"/>
    </row>
    <row r="79" ht="16.5">
      <c r="C79" s="19"/>
    </row>
    <row r="80" ht="16.5">
      <c r="C80" s="19"/>
    </row>
    <row r="81" ht="16.5">
      <c r="C81" s="19"/>
    </row>
    <row r="82" ht="16.5">
      <c r="C82" s="19"/>
    </row>
    <row r="83" ht="16.5">
      <c r="C83" s="19"/>
    </row>
    <row r="84" ht="16.5">
      <c r="C84" s="19"/>
    </row>
    <row r="85" ht="16.5">
      <c r="C85" s="19"/>
    </row>
    <row r="86" ht="16.5">
      <c r="C86" s="19"/>
    </row>
    <row r="87" ht="16.5">
      <c r="C87" s="19"/>
    </row>
    <row r="88" ht="16.5">
      <c r="C88" s="19"/>
    </row>
    <row r="89" ht="16.5">
      <c r="C89" s="19"/>
    </row>
    <row r="90" ht="16.5">
      <c r="C90" s="19"/>
    </row>
    <row r="91" ht="16.5">
      <c r="C91" s="19"/>
    </row>
    <row r="92" ht="16.5">
      <c r="C92" s="19"/>
    </row>
    <row r="93" ht="16.5">
      <c r="C93" s="19"/>
    </row>
    <row r="94" ht="16.5">
      <c r="C94" s="19"/>
    </row>
    <row r="95" ht="16.5">
      <c r="C95" s="19"/>
    </row>
    <row r="96" ht="16.5">
      <c r="C96" s="19"/>
    </row>
    <row r="97" ht="16.5">
      <c r="C97" s="19"/>
    </row>
    <row r="98" ht="16.5">
      <c r="C98" s="19"/>
    </row>
    <row r="99" ht="16.5">
      <c r="C99" s="19"/>
    </row>
    <row r="100" ht="16.5">
      <c r="C100" s="19"/>
    </row>
    <row r="101" ht="16.5">
      <c r="C101" s="19"/>
    </row>
    <row r="102" ht="16.5">
      <c r="C102" s="19"/>
    </row>
    <row r="103" ht="16.5">
      <c r="C103" s="19"/>
    </row>
    <row r="104" ht="16.5">
      <c r="C104" s="19"/>
    </row>
    <row r="105" ht="16.5">
      <c r="C105" s="19"/>
    </row>
    <row r="106" ht="16.5">
      <c r="C106" s="19"/>
    </row>
    <row r="107" ht="16.5">
      <c r="C107" s="19"/>
    </row>
    <row r="108" ht="16.5">
      <c r="C108" s="19"/>
    </row>
    <row r="109" ht="16.5">
      <c r="C109" s="19"/>
    </row>
    <row r="110" ht="16.5">
      <c r="C110" s="19"/>
    </row>
    <row r="111" ht="16.5">
      <c r="C111" s="19"/>
    </row>
    <row r="112" ht="16.5">
      <c r="C112" s="19"/>
    </row>
    <row r="113" ht="16.5">
      <c r="C113" s="19"/>
    </row>
    <row r="114" ht="16.5">
      <c r="C114" s="19"/>
    </row>
    <row r="115" ht="16.5">
      <c r="C115" s="19"/>
    </row>
    <row r="116" ht="16.5">
      <c r="C116" s="19"/>
    </row>
    <row r="117" ht="16.5">
      <c r="C117" s="19"/>
    </row>
    <row r="118" ht="16.5">
      <c r="C118" s="19"/>
    </row>
    <row r="119" ht="16.5">
      <c r="C119" s="19"/>
    </row>
    <row r="120" ht="16.5">
      <c r="C120" s="19"/>
    </row>
    <row r="121" ht="16.5">
      <c r="C121" s="19"/>
    </row>
    <row r="122" ht="16.5">
      <c r="C122" s="19"/>
    </row>
    <row r="123" ht="16.5">
      <c r="C123" s="19"/>
    </row>
    <row r="124" ht="16.5">
      <c r="C124" s="19"/>
    </row>
    <row r="125" ht="16.5">
      <c r="C125" s="19"/>
    </row>
    <row r="126" ht="16.5">
      <c r="C126" s="19"/>
    </row>
    <row r="127" ht="16.5">
      <c r="C127" s="19"/>
    </row>
    <row r="128" ht="16.5">
      <c r="C128" s="19"/>
    </row>
    <row r="129" ht="16.5">
      <c r="C129" s="19"/>
    </row>
    <row r="130" ht="16.5">
      <c r="C130" s="19"/>
    </row>
    <row r="131" ht="16.5">
      <c r="C131" s="19"/>
    </row>
    <row r="132" ht="16.5">
      <c r="C132" s="19"/>
    </row>
    <row r="133" ht="16.5">
      <c r="C133" s="19"/>
    </row>
    <row r="134" ht="16.5">
      <c r="C134" s="19"/>
    </row>
    <row r="135" ht="16.5">
      <c r="C135" s="19"/>
    </row>
    <row r="136" ht="16.5">
      <c r="C136" s="19"/>
    </row>
    <row r="137" ht="16.5">
      <c r="C137" s="19"/>
    </row>
    <row r="138" ht="16.5">
      <c r="C138" s="19"/>
    </row>
    <row r="139" ht="16.5">
      <c r="C139" s="19"/>
    </row>
    <row r="140" ht="16.5">
      <c r="C140" s="19"/>
    </row>
    <row r="141" ht="16.5">
      <c r="C141" s="19"/>
    </row>
    <row r="142" ht="16.5">
      <c r="C142" s="19"/>
    </row>
    <row r="143" ht="16.5">
      <c r="C143" s="19"/>
    </row>
    <row r="144" ht="16.5">
      <c r="C144" s="19"/>
    </row>
    <row r="145" ht="16.5">
      <c r="C145" s="19"/>
    </row>
    <row r="146" ht="16.5">
      <c r="C146" s="19"/>
    </row>
    <row r="147" ht="16.5">
      <c r="C147" s="19"/>
    </row>
    <row r="148" ht="16.5">
      <c r="C148" s="19"/>
    </row>
    <row r="149" ht="16.5">
      <c r="C149" s="19"/>
    </row>
    <row r="150" ht="16.5">
      <c r="C150" s="19"/>
    </row>
    <row r="151" ht="16.5">
      <c r="C151" s="19"/>
    </row>
    <row r="152" ht="16.5">
      <c r="C152" s="19"/>
    </row>
    <row r="153" ht="16.5">
      <c r="C153" s="19"/>
    </row>
    <row r="154" ht="16.5">
      <c r="C154" s="19"/>
    </row>
    <row r="155" ht="16.5">
      <c r="C155" s="19"/>
    </row>
  </sheetData>
  <sheetProtection/>
  <mergeCells count="15">
    <mergeCell ref="A15:A16"/>
    <mergeCell ref="B15:B16"/>
    <mergeCell ref="C15:C16"/>
    <mergeCell ref="A13:E13"/>
    <mergeCell ref="B72:E72"/>
    <mergeCell ref="C2:E2"/>
    <mergeCell ref="D15:E15"/>
    <mergeCell ref="C3:E3"/>
    <mergeCell ref="D14:E14"/>
    <mergeCell ref="B5:E5"/>
    <mergeCell ref="B7:E7"/>
    <mergeCell ref="C9:E9"/>
    <mergeCell ref="C10:E10"/>
    <mergeCell ref="C11:E11"/>
    <mergeCell ref="C1:E1"/>
  </mergeCells>
  <printOptions/>
  <pageMargins left="0.7874015748031497" right="0.3937007874015748" top="0.7874015748031497" bottom="0.7874015748031497" header="0.3937007874015748" footer="0.3937007874015748"/>
  <pageSetup horizontalDpi="600" verticalDpi="600" orientation="landscape" paperSize="9" r:id="rId3"/>
  <headerFooter differentFirst="1" alignWithMargins="0">
    <oddHeader>&amp;C&amp;P</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soa</dc:creator>
  <cp:keywords/>
  <dc:description/>
  <cp:lastModifiedBy>Филиппова Юлия Юрьевна</cp:lastModifiedBy>
  <cp:lastPrinted>2022-03-24T13:49:26Z</cp:lastPrinted>
  <dcterms:created xsi:type="dcterms:W3CDTF">2006-12-04T06:14:42Z</dcterms:created>
  <dcterms:modified xsi:type="dcterms:W3CDTF">2022-06-22T06:12:13Z</dcterms:modified>
  <cp:category/>
  <cp:version/>
  <cp:contentType/>
  <cp:contentStatus/>
</cp:coreProperties>
</file>