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'Лист1'!$28:$28</definedName>
    <definedName name="_xlnm.Print_Area" localSheetId="0">'Лист1'!$A$1:$E$191</definedName>
  </definedNames>
  <calcPr fullCalcOnLoad="1"/>
</workbook>
</file>

<file path=xl/comments1.xml><?xml version="1.0" encoding="utf-8"?>
<comments xmlns="http://schemas.openxmlformats.org/spreadsheetml/2006/main">
  <authors>
    <author>User</author>
  </authors>
  <commentList>
    <comment ref="B26"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<sst xmlns="http://schemas.openxmlformats.org/spreadsheetml/2006/main" count="202" uniqueCount="194">
  <si>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</si>
  <si>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сохранность и ремонт военно-мемориальных объектов, расположенных на территории области </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</si>
  <si>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долгосрочной областной целевой программы "Культура Новгородской области (2011-2013 годы)" </t>
  </si>
  <si>
    <t>2</t>
  </si>
  <si>
    <t xml:space="preserve">Субсидия бюджету городского округа на реализацию мероприятий долгосрочной областной целевой программы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Новгородской области на 2011-2013 годы" </t>
  </si>
  <si>
    <t>Код бюджетной классификации Российской Федерации</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</si>
  <si>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</si>
  <si>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</si>
  <si>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</si>
  <si>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</si>
  <si>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</si>
  <si>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</si>
  <si>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</si>
  <si>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</si>
  <si>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</si>
  <si>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Субсидии бюджетам субъектов Российской Федерации и муниципальных образований (межбюджетные субсидии)</t>
  </si>
  <si>
    <t>2 02 03000 00 0000 151</t>
  </si>
  <si>
    <t>Субвенции бюджетам субъектов Российской Федерации и муниципальных образований</t>
  </si>
  <si>
    <t>2 02 03024 04 0000 151</t>
  </si>
  <si>
    <t>Иные межбюджетные трансферты</t>
  </si>
  <si>
    <t>2 02 02999 04 0000 151</t>
  </si>
  <si>
    <t>Субсидии бюджетам городских округов на  бюджетные инвестиции для модернизации объектов коммунальной инфраструктуры</t>
  </si>
  <si>
    <t>Субсидии бюджетам городских округов на комплектование книжных фондов библиотек муниципальных образований</t>
  </si>
  <si>
    <t>Дотации бюджетам на поддержку мер по обеспечению сбалансированности бюджетов</t>
  </si>
  <si>
    <t>Субсидия бюджету городского округа на реализацию областной целевой программы "Развитие и совершенствование автомобильных дорог общего пользования (за исключением автомобильных дорог федерального значения) на 2008-2010 годы"</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</si>
  <si>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</si>
  <si>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Субсидия городскому округу на строительство объектов учреждений социальной сферы</t>
  </si>
  <si>
    <t xml:space="preserve">Субсидия бюджету городского округа на закупку автотранспортных средств и коммунальной техники </t>
  </si>
  <si>
    <t>Субсидия бюджету городского округа на реализацию мероприятий областной программы "Снижение напряженности на рынке труда"</t>
  </si>
  <si>
    <t>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2006-2010 годы</t>
  </si>
  <si>
    <t>Субсидия бюджету городского округа на организацию обслуживания и замены картриджей в системах водоочистки, установленных в муниципальных образовательных учреждениях в 2007-2009 годах, в рамках областной целевой Программы развития образования и науки на 2006-2010 годы</t>
  </si>
  <si>
    <t>Cубсидии  бюджетам городских округов на закупку автотранспортных средств и коммунальной техники</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</si>
  <si>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</si>
  <si>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</si>
  <si>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</si>
  <si>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</si>
  <si>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Субсидия бюджету городского округа на реализацию региональной адресной программы Новгородской области, предусматривающей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2009-2014 годы </t>
  </si>
  <si>
    <t>Субсидия бюджету  городского  округа на   капитальный ремонт и ремонт автомобильных дорог общего пользования административных центров субъектов РФ</t>
  </si>
  <si>
    <t>Субсидия бюджету городского округа на стажировку, профессиональную переподготовку, курсы повышения квалификации муниципальных служащих Новгородской области, семинары и другие виды обучения в рамках реализации долгосрочной областной целевой программы "Развитие системы государственной гражданской и муниципальной службы в Новгородской области (2011-2013 годы)"</t>
  </si>
  <si>
    <t>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"Развитие образования и науки в Новгородской области на 2011-2015 годы"</t>
  </si>
  <si>
    <t>Субсидия бюджету городского округа на реализацию долгосрочной областной целевой программы «Капитальный ремонт многоквартирных домов, управление которыми осуществляют товарищества собственников жилья, расположенных на территории Новгородской области, в 2011-2013 годах»</t>
  </si>
  <si>
    <t xml:space="preserve">Наименование </t>
  </si>
  <si>
    <t>Субсидия бюджету городского округа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</si>
  <si>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</si>
  <si>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Субсидия бюджету городского округа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t>
  </si>
  <si>
    <t>Субсидия бюджету городского округа на реализацию мероприятий региональной адресной программы «Капитальный ремонт многоквартирных домов, расположенных на территории Новгородской области, в 2012 году»</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</si>
  <si>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</si>
  <si>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Субсидия бюджету городского округа на капитальный ремонт и ремонт автомобильных дорог общего пользования населенных пунктов</t>
  </si>
  <si>
    <t>Субсидия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t>
  </si>
  <si>
    <t xml:space="preserve">Субсидии бюджетам городских округов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за счет средств федерального бюджета </t>
  </si>
  <si>
    <t>Субсидия бюджету городского округа на реализацию долгосрочной областной целевой программы "Комплексное развитие инфраструктуры водоснабжения и водоотведения в Новгородской области на 2011-2015 годы"</t>
  </si>
  <si>
    <t xml:space="preserve">Субсидия бюджету городского округа на реализацию долгосрочной областной целевой программы "Капитальный ремонт крыш многоквартирных домов, расположенных на территории Новгородской области, управление которыми осуществляют товарищества собственников жилья, жилищные, жилищно-строительные кооперативы и иные специализированные потребительские кооперативы и управляющие организации, в 2012-2015 годах" </t>
  </si>
  <si>
    <t>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для организации медицинского обслуживания обучающихся</t>
  </si>
  <si>
    <t>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</si>
  <si>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</si>
  <si>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Субсидия бюджету городского округа на благоустройство территорий населенных пунктов</t>
  </si>
  <si>
    <t>Субсидия  бюджетам городских округов на поддержку реализации мероприятий Федеральной целевой программы развития образования на 2011-2015 годы в части модернизации регионально-муниципальных систем дошкольного образования</t>
  </si>
  <si>
    <t>Иные межбюджетные трансферты, предоставляемые бюджету городского округа на приобретение спортивного инвентаря и оборудования</t>
  </si>
  <si>
    <t>Сумма (тыс. рублей)</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</si>
  <si>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жилищно-коммунального хозяйства</t>
  </si>
  <si>
    <t>Субсидия бюджету городского округа на реализацию областного закона "О статусе административного центра Новгородской области"</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</si>
  <si>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</si>
  <si>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</si>
  <si>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</si>
  <si>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</si>
  <si>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</si>
  <si>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Субсидия бюджету городского округа на реализацию долгосрочной областной целевой программы "Молодежь Новгородской области на 2011-2015 годы" в части организации фестивалей, конкурсов, слетов, форумов, встреч, акций в рамках реализации приоритетных направлений государственной молодежной политики</t>
  </si>
  <si>
    <t>Субсидия бюджету городского округа на реализацию долгосрочной областной целевой программы "Газификация Новгородской области на 2009-2013 годы и на период до 2016 года"</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</si>
  <si>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профессиональную переподготовку руководителей и учителей, модернизацию муниципальных общеобразовательных учреждений путем организации в них  дистанционного обучения для обучающихся</t>
  </si>
  <si>
    <t>Cубсидия бюджету городского округа на организацию семинаров, стажировки, профессиональной переподготовки, курсов повышения квалификации выборных должностных лиц, служащих и муниципальных служащих Новгородской области в рамках реализации долгосрочной областной целевой программы "Государственная поддержка развития местного самоуправления в Новгородской области на 2012-2014 годы"</t>
  </si>
  <si>
    <t xml:space="preserve">Субсидия бюджету городского округа на модернизацию региональных систем общего образования </t>
  </si>
  <si>
    <t>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"Развитие информационного общества и формирование электронного правительства в Новгородской области на 2013-2015 годы"</t>
  </si>
  <si>
    <t xml:space="preserve">Cубсидия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   </t>
  </si>
  <si>
    <t>Субсидия бюджету городского округа на модернизацию региональных систем дошкольного образования</t>
  </si>
  <si>
    <t>Субсидии бюджетам городских округов на поддержку реализации мероприятий Федеральной целевой программы развития образования на 2011-2015 годы по направлению "Модернизация регионально-муниципальных систем дошкольного образования"</t>
  </si>
  <si>
    <t>Субсидии бюджетам  городских округов на реализацию областной целевой программы "Энергосбережение в Новгородской области на 2010-2014 годы и на период до 2020 года" за счет средств федерального бюджета</t>
  </si>
  <si>
    <t>Иные межбюджетные трансферты, предоставляемые бюджету городского округа на укрепление материально-технической базы общеобразовательных учреждений</t>
  </si>
  <si>
    <t>Иные межбюджетные трансферты, предоставляемые бюджету городского округа на укрепление материально-технической базы дошкольных образовательных учреждений</t>
  </si>
  <si>
    <t xml:space="preserve">Субсидия   бюджету    городского   округа    на реализацию мероприятий региональной адресной программы  "Переселение граждан, проживающих на территории Новгородской области, из аварийного жилищного фонда в 2013-2017 годах с учетом необходимости развития малоэтажного жилищного строительства" </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</si>
  <si>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</si>
  <si>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</si>
  <si>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</si>
  <si>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</si>
  <si>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</si>
  <si>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Субвенция бюджету городского округа для финансового обеспечения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</si>
  <si>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</si>
  <si>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</si>
  <si>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</si>
  <si>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</si>
  <si>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</si>
  <si>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 в рамках государственной программы Новгородской области «Развитие культуры и туризма в Новгородской области 2014-2020 годы»</t>
  </si>
  <si>
    <t>Субсидия  бюджету городского округа на организацию питьевого режима в дошкольных и общеобразовательных организациях</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</si>
  <si>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</si>
  <si>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государственной программы Новгородской области «Развитие культуры и туризма в Новгородской области 2014-2020 годы» </t>
  </si>
  <si>
    <t>Субсидия бюджету городского округа на выполнение мероприятий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период до 2020 года»</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</si>
  <si>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</si>
  <si>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</si>
  <si>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Дотация бюджету городского округа на частичную компенсацию дополнительных расходов на повышение заработной платы работникам бюджетной сферы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</si>
  <si>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</si>
  <si>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</si>
  <si>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</si>
  <si>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Субвенция бюджету городского округа на оплату жилищно-коммунальных услуг отдельным категориям граждан </t>
  </si>
  <si>
    <t>Субсидия бюджету городского округа на осуществление дорожной деятельности в отношении автомобильных дорог общего пользования местного значения</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</si>
  <si>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</si>
  <si>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</si>
  <si>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 xml:space="preserve">Субсидии бюджетам городских округов  на модернизацию региональных систем дошкольного образования  за счет средств федерального бюджета  </t>
  </si>
  <si>
    <t xml:space="preserve">Cубсидия бюджету городского округа на модернизацию региональных систем дошкольного образования   за счет средств областного бюджета </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</si>
  <si>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</si>
  <si>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</si>
  <si>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</si>
  <si>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 xml:space="preserve">Субвенции бюджетам городских округов на проведение Всероссийской сельскохозяйственной переписи </t>
  </si>
  <si>
    <t>Субсидия  бюджету городского округа на строительство зданий школ</t>
  </si>
  <si>
    <t>Субсидии бюджетам городских округов на достижение целевых показателей региональных программ в сфере дорожного хозяйства, предусматривающих приведение в нормативное состояние, а также развитие и увеличение пропускной способности сети автомобильных дорог общего пользования местного значения, за счет средств федерального бюджета</t>
  </si>
  <si>
    <t xml:space="preserve">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 </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</si>
  <si>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</si>
  <si>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</si>
  <si>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</si>
  <si>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</si>
  <si>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федерального бюджета</t>
  </si>
  <si>
    <t>Иные межбюджетные трансферты бюджету городского округа на комплектование книжных фондов библиотек муниципальных учреждений, подведомственных органам местного самоуправления городского округа области, реализующим полномочия в сфере культуры</t>
  </si>
  <si>
    <t>Плановый период</t>
  </si>
  <si>
    <t>3</t>
  </si>
  <si>
    <t>4</t>
  </si>
  <si>
    <t>2019 год</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</si>
  <si>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</si>
  <si>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</si>
  <si>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</si>
  <si>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</si>
  <si>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Субсидия бюджету городского округа на строительство зданий школ за счет средств областного бюджета </t>
  </si>
  <si>
    <t xml:space="preserve">Субсидия бюджету городского округа на строительство зданий школ за счет средств федерального бюджета </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</si>
  <si>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2011-2020 годы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</si>
  <si>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обустройство городских парков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</si>
  <si>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t>
  </si>
  <si>
    <t>Субсидия бюджету городского округа на ремонт бассейнов муниципальных общеобразовательных организаций</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</si>
  <si>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</si>
  <si>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</si>
  <si>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</si>
  <si>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</si>
  <si>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Субсидия бюджету городского округа на завершение мероприятий 2016 года по строительству зданий школ</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</si>
  <si>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</si>
  <si>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2020 год</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</si>
  <si>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</si>
  <si>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</si>
  <si>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</si>
  <si>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</si>
  <si>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</si>
  <si>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</si>
  <si>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</si>
  <si>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</si>
  <si>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</si>
  <si>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Субсидия бюджету городского округа на реализацию мероприятий муниципальных программ, направленных на обустройство городских парков </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</si>
  <si>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</si>
  <si>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</si>
  <si>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</si>
  <si>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 (Развитие инфраструктуры Деревяницкого жилого района Великого Новгорода. Строительство магистральной сети хозяйственно-питьевого водопровода и сооружений на ней. 1 этап; 2 очередь-строительство насосной станции третьего подъема, в том числе резервуаров чистой воды)</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</si>
  <si>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</si>
  <si>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 xml:space="preserve"> -223,94149; -827,0</t>
  </si>
  <si>
    <t xml:space="preserve">от 25.10.2018 № 25 </t>
  </si>
  <si>
    <t xml:space="preserve">             Объем межбюджетных трансфертов, получаемых из других бюджетов бюджетной системы Российской Федерации в 2019 году и в плановом периоде 2020 и 2021 годов</t>
  </si>
  <si>
    <t>2021 год</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</si>
  <si>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2011-2025 годы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</si>
  <si>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</si>
  <si>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</si>
  <si>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</si>
  <si>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</si>
  <si>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</si>
  <si>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</si>
  <si>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</si>
  <si>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Иные межбюджетные трансферты бюджету городского округа на оказание финансовой поддержки участникам Программы "Учитель для России"</t>
  </si>
  <si>
    <t xml:space="preserve">  от 26.12.2018 № 77</t>
  </si>
  <si>
    <t>"Приложение 4</t>
  </si>
  <si>
    <t>Изменения, которые вносятся в приложение 4 к решению Думы Великого Новгорода от   26.12.2018 № 77</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</si>
  <si>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t>
  </si>
  <si>
    <t xml:space="preserve">Субсидии бюджетам городских округов на софинансирование социальных выплат молодым семьям на приобретение (строительство) жилья </t>
  </si>
  <si>
    <t>Субсидия бюджету городского округа на софинансирование капитальных вложений в объекты муниципальной собственности и (или) софинансирование мероприятий, не относящихся к капитальным вложениям в объекты муниципальной собственности, на реализацию мероприятий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2021 года» (Реконструкция части Левобережных водоочистных сооружений в зданиях блока отстойников, реагентного хозяйства и резервуара-усреднителя шламосодержащих вод с установкой технологической линии обезвоживания осадка, Великий Новгород, Юрьевское шоссе, д.1а)</t>
  </si>
  <si>
    <t>Субсидии бюджетам городских округов на софинансирование расходов на оказание адресной финансовой поддержки спортивным организациям, осуществляющим подготовку спортивного резерва для спортивных сборных команд Российской Федерации</t>
  </si>
  <si>
    <t>Субсидии бюджетам городских округов на внедрение целевой модели цифровой образовательной среды в общеобразовательных организациях</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</si>
  <si>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</si>
  <si>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Cубсидия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местного самоуправления, служащих и муниципальных служащих в органах местного самоуправления Новгородской области </t>
  </si>
  <si>
    <t xml:space="preserve">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</si>
  <si>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 xml:space="preserve">Cубсидия бюджетам городских округов на поддержку отрасли культуры </t>
  </si>
  <si>
    <t>Иные межбюджетные трансферты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</si>
  <si>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</si>
  <si>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Субсидия бюджетам городских округов на переселение граждан из аварийного жилищного фонда в рамках реализации региональной адресной программы "Переселение граждан, проживающих на территории Новгородской области, из аварийного жилищного фонда в 2019-2025 годах"</t>
  </si>
  <si>
    <t xml:space="preserve">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период до 2021 года" </t>
  </si>
  <si>
    <t xml:space="preserve">Иные межбюджетные трансферты бюджету городского округа на погашение просроченной кредиторской задолженности получателей бюджетных средств и муниципальных бюджетных и автономных учреждений </t>
  </si>
  <si>
    <t xml:space="preserve">Иные межбюджетные трансферты бюджету городского округа на проведение ремонтных работ зданий  муниципальных образовательных организаций </t>
  </si>
  <si>
    <t>Иные межбюджетные трансферты бюджету городского округа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</si>
  <si>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организацию проведения комплексных кадастровых работ в рамках государственной программы Новгородской области "Развитие системы управления имуществом в Новгородской области на 2019-2023 годы"</t>
  </si>
  <si>
    <t>Субсидии бюджетам городских округов на модернизацию инфраструктуры общего образования</t>
  </si>
  <si>
    <t>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</si>
  <si>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Субсидия бюджету городского округа на софинансирование капитальных вложений в объекты муниципальной собственности и (или) софинансирование мероприятий, не относящихся к капитальным вложениям в объекты муниципальной собственности (Строительство Софийской набережной реки Волхов (участок от моста Александра Невского до гостиницы "Интурист"), Великий Новгорода II этап строительства. Софийская набережная.)</t>
  </si>
  <si>
    <t>без изменений</t>
  </si>
  <si>
    <t>от 26.09.2019 № 271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</si>
</sst>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s>
  <fonts count="60">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b/>
      <sz val="13"/>
      <color indexed="10"/>
      <name val="Times New Roman"/>
      <family val="1"/>
    </font>
    <font>
      <sz val="13"/>
      <color indexed="10"/>
      <name val="Times New Roman"/>
      <family val="1"/>
    </font>
    <font>
      <sz val="10"/>
      <color indexed="10"/>
      <name val="Arial Cyr"/>
      <family val="0"/>
    </font>
    <font>
      <sz val="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2"/>
      <name val="Arial Cyr"/>
      <family val="0"/>
    </font>
    <font>
      <sz val="10"/>
      <color indexed="56"/>
      <name val="Arial Cyr"/>
      <family val="0"/>
    </font>
    <font>
      <sz val="13"/>
      <color indexed="8"/>
      <name val="Times New Roman"/>
      <family val="1"/>
    </font>
    <font>
      <sz val="10"/>
      <color indexed="8"/>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FF0000"/>
      <name val="Times New Roman"/>
      <family val="1"/>
    </font>
    <font>
      <sz val="10"/>
      <color theme="4"/>
      <name val="Arial Cyr"/>
      <family val="0"/>
    </font>
    <font>
      <sz val="10"/>
      <color rgb="FFFF0000"/>
      <name val="Arial Cyr"/>
      <family val="0"/>
    </font>
    <font>
      <sz val="10"/>
      <color theme="3"/>
      <name val="Arial Cyr"/>
      <family val="0"/>
    </font>
    <font>
      <sz val="13"/>
      <color theme="1"/>
      <name val="Times New Roman"/>
      <family val="1"/>
    </font>
    <font>
      <sz val="10"/>
      <color theme="1"/>
      <name val="Arial Cyr"/>
      <family val="0"/>
    </font>
    <font>
      <sz val="13"/>
      <color rgb="FFFF0000"/>
      <name val="Times New Roman"/>
      <family val="1"/>
    </font>
    <font>
      <sz val="10"/>
      <color theme="4" tint="-0.24997000396251678"/>
      <name val="Arial Cyr"/>
      <family val="0"/>
    </font>
    <font>
      <b/>
      <sz val="10"/>
      <color rgb="FFFF0000"/>
      <name val="Arial Cyr"/>
      <family val="0"/>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3" fontId="1" fillId="33" borderId="0" xfId="0" applyNumberFormat="1" applyFont="1" applyFill="1" applyBorder="1" applyAlignment="1">
      <alignment/>
    </xf>
    <xf numFmtId="172" fontId="1" fillId="33" borderId="0" xfId="0" applyNumberFormat="1" applyFont="1" applyFill="1" applyBorder="1" applyAlignment="1">
      <alignment horizontal="center" vertical="justify"/>
    </xf>
    <xf numFmtId="0" fontId="0" fillId="33" borderId="0" xfId="0" applyFont="1" applyFill="1" applyBorder="1" applyAlignment="1">
      <alignment/>
    </xf>
    <xf numFmtId="0" fontId="0" fillId="33" borderId="0" xfId="0" applyFill="1" applyAlignment="1">
      <alignment horizontal="center"/>
    </xf>
    <xf numFmtId="0" fontId="0" fillId="33" borderId="0" xfId="0" applyFont="1" applyFill="1" applyBorder="1" applyAlignment="1">
      <alignment horizontal="center" vertical="center" wrapText="1"/>
    </xf>
    <xf numFmtId="0" fontId="0" fillId="33" borderId="0" xfId="0" applyFont="1" applyFill="1" applyBorder="1" applyAlignment="1">
      <alignment/>
    </xf>
    <xf numFmtId="3" fontId="1" fillId="33" borderId="0" xfId="0" applyNumberFormat="1" applyFont="1" applyFill="1" applyBorder="1" applyAlignment="1">
      <alignment/>
    </xf>
    <xf numFmtId="172" fontId="1"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justify" wrapText="1"/>
    </xf>
    <xf numFmtId="3" fontId="1" fillId="33" borderId="11" xfId="0" applyNumberFormat="1" applyFont="1" applyFill="1" applyBorder="1" applyAlignment="1">
      <alignment horizontal="center" wrapText="1"/>
    </xf>
    <xf numFmtId="49" fontId="1" fillId="33" borderId="12" xfId="0" applyNumberFormat="1" applyFont="1" applyFill="1" applyBorder="1" applyAlignment="1">
      <alignment horizontal="center" vertical="justify" wrapText="1"/>
    </xf>
    <xf numFmtId="0" fontId="2" fillId="33" borderId="0" xfId="0" applyFont="1" applyFill="1" applyBorder="1" applyAlignment="1">
      <alignment horizontal="left" vertical="justify" wrapText="1"/>
    </xf>
    <xf numFmtId="3" fontId="2" fillId="33" borderId="0" xfId="0" applyNumberFormat="1" applyFont="1" applyFill="1" applyBorder="1" applyAlignment="1">
      <alignment horizontal="justify" vertical="distributed" wrapText="1"/>
    </xf>
    <xf numFmtId="178" fontId="2" fillId="33" borderId="0" xfId="0" applyNumberFormat="1" applyFont="1" applyFill="1" applyBorder="1" applyAlignment="1">
      <alignment horizontal="center" vertical="distributed" wrapText="1"/>
    </xf>
    <xf numFmtId="178" fontId="2" fillId="33" borderId="0" xfId="0" applyNumberFormat="1" applyFont="1" applyFill="1" applyBorder="1" applyAlignment="1">
      <alignment horizontal="center"/>
    </xf>
    <xf numFmtId="0" fontId="6" fillId="33" borderId="0" xfId="0" applyFont="1" applyFill="1" applyBorder="1" applyAlignment="1">
      <alignment horizontal="left" vertical="justify" wrapText="1"/>
    </xf>
    <xf numFmtId="0" fontId="8" fillId="33" borderId="0" xfId="0" applyFont="1" applyFill="1" applyBorder="1" applyAlignment="1">
      <alignment/>
    </xf>
    <xf numFmtId="3" fontId="1" fillId="33" borderId="0" xfId="0" applyNumberFormat="1" applyFont="1" applyFill="1" applyBorder="1" applyAlignment="1">
      <alignment horizontal="justify" vertical="distributed" wrapText="1"/>
    </xf>
    <xf numFmtId="178" fontId="1" fillId="33" borderId="0" xfId="0" applyNumberFormat="1" applyFont="1" applyFill="1" applyBorder="1" applyAlignment="1">
      <alignment horizontal="center"/>
    </xf>
    <xf numFmtId="0" fontId="50" fillId="33" borderId="0" xfId="0" applyFont="1" applyFill="1" applyBorder="1" applyAlignment="1">
      <alignment horizontal="left" vertical="justify" wrapText="1"/>
    </xf>
    <xf numFmtId="0" fontId="51" fillId="33" borderId="0" xfId="0" applyFont="1" applyFill="1" applyBorder="1" applyAlignment="1">
      <alignment/>
    </xf>
    <xf numFmtId="0" fontId="52" fillId="33" borderId="0" xfId="0"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1" fillId="33" borderId="0" xfId="0" applyFont="1" applyFill="1" applyBorder="1" applyAlignment="1">
      <alignment horizontal="left" vertical="justify" wrapText="1"/>
    </xf>
    <xf numFmtId="0" fontId="0" fillId="33" borderId="0" xfId="0" applyFont="1" applyFill="1" applyBorder="1" applyAlignment="1">
      <alignment/>
    </xf>
    <xf numFmtId="0" fontId="54" fillId="33" borderId="0" xfId="0" applyFont="1" applyFill="1" applyBorder="1" applyAlignment="1">
      <alignment horizontal="left" vertical="justify" wrapText="1"/>
    </xf>
    <xf numFmtId="3" fontId="54" fillId="33" borderId="0" xfId="0" applyNumberFormat="1" applyFont="1" applyFill="1" applyBorder="1" applyAlignment="1">
      <alignment horizontal="justify" vertical="distributed" wrapText="1"/>
    </xf>
    <xf numFmtId="178" fontId="54" fillId="33" borderId="0" xfId="0" applyNumberFormat="1" applyFont="1" applyFill="1" applyBorder="1" applyAlignment="1">
      <alignment horizontal="center"/>
    </xf>
    <xf numFmtId="0" fontId="55" fillId="33" borderId="0" xfId="0" applyFont="1" applyFill="1" applyBorder="1" applyAlignment="1">
      <alignment/>
    </xf>
    <xf numFmtId="3" fontId="56" fillId="33" borderId="0" xfId="0" applyNumberFormat="1" applyFont="1" applyFill="1" applyBorder="1" applyAlignment="1">
      <alignment horizontal="justify" vertical="distributed" wrapText="1"/>
    </xf>
    <xf numFmtId="0" fontId="56" fillId="33" borderId="0" xfId="0" applyFont="1" applyFill="1" applyBorder="1" applyAlignment="1">
      <alignment horizontal="left" vertical="justify" wrapText="1"/>
    </xf>
    <xf numFmtId="178" fontId="56" fillId="33" borderId="0" xfId="0" applyNumberFormat="1" applyFont="1" applyFill="1" applyBorder="1" applyAlignment="1">
      <alignment horizontal="center"/>
    </xf>
    <xf numFmtId="0" fontId="56" fillId="33" borderId="0" xfId="0" applyFont="1" applyFill="1" applyBorder="1" applyAlignment="1">
      <alignment horizontal="left" vertical="top" wrapText="1"/>
    </xf>
    <xf numFmtId="0" fontId="52" fillId="33" borderId="0" xfId="0" applyFont="1" applyFill="1" applyBorder="1" applyAlignment="1">
      <alignment vertical="top"/>
    </xf>
    <xf numFmtId="0" fontId="56" fillId="33" borderId="0" xfId="0" applyFont="1" applyFill="1" applyBorder="1" applyAlignment="1">
      <alignment horizontal="justify" wrapText="1"/>
    </xf>
    <xf numFmtId="3" fontId="56" fillId="33" borderId="0" xfId="0" applyNumberFormat="1" applyFont="1" applyFill="1" applyBorder="1" applyAlignment="1">
      <alignment horizontal="justify" wrapText="1"/>
    </xf>
    <xf numFmtId="0" fontId="52" fillId="33" borderId="0" xfId="0" applyFont="1" applyFill="1" applyBorder="1" applyAlignment="1">
      <alignment horizontal="justify"/>
    </xf>
    <xf numFmtId="0" fontId="54" fillId="33" borderId="0" xfId="0" applyFont="1" applyFill="1" applyBorder="1" applyAlignment="1">
      <alignment horizontal="left" vertical="top" wrapText="1"/>
    </xf>
    <xf numFmtId="0" fontId="55" fillId="33" borderId="0" xfId="0" applyFont="1" applyFill="1" applyBorder="1" applyAlignment="1">
      <alignment vertical="top"/>
    </xf>
    <xf numFmtId="0" fontId="53" fillId="33" borderId="0" xfId="0" applyFont="1" applyFill="1" applyBorder="1" applyAlignment="1">
      <alignment vertical="top"/>
    </xf>
    <xf numFmtId="0" fontId="53" fillId="33" borderId="0" xfId="0" applyFont="1" applyFill="1" applyBorder="1" applyAlignment="1">
      <alignment horizontal="center"/>
    </xf>
    <xf numFmtId="0" fontId="53" fillId="33" borderId="0" xfId="0" applyFont="1" applyFill="1" applyBorder="1" applyAlignment="1">
      <alignment/>
    </xf>
    <xf numFmtId="0" fontId="1" fillId="33" borderId="0" xfId="0" applyFont="1" applyFill="1" applyBorder="1" applyAlignment="1">
      <alignment horizontal="left" vertical="top" wrapText="1"/>
    </xf>
    <xf numFmtId="0" fontId="0" fillId="33" borderId="0" xfId="0" applyFont="1" applyFill="1" applyBorder="1" applyAlignment="1">
      <alignment vertical="top"/>
    </xf>
    <xf numFmtId="0" fontId="0" fillId="33" borderId="0" xfId="0" applyFont="1" applyFill="1" applyBorder="1" applyAlignment="1">
      <alignment/>
    </xf>
    <xf numFmtId="178" fontId="0" fillId="33" borderId="0" xfId="0" applyNumberFormat="1" applyFont="1" applyFill="1" applyBorder="1" applyAlignment="1">
      <alignment/>
    </xf>
    <xf numFmtId="0" fontId="57" fillId="33" borderId="0" xfId="0" applyFont="1" applyFill="1" applyBorder="1" applyAlignment="1">
      <alignment/>
    </xf>
    <xf numFmtId="0" fontId="7" fillId="33" borderId="0" xfId="0" applyFont="1" applyFill="1" applyBorder="1" applyAlignment="1">
      <alignment horizontal="left" vertical="justify" wrapText="1"/>
    </xf>
    <xf numFmtId="3" fontId="7" fillId="33" borderId="0" xfId="0" applyNumberFormat="1" applyFont="1" applyFill="1" applyBorder="1" applyAlignment="1">
      <alignment horizontal="justify" vertical="distributed" wrapText="1"/>
    </xf>
    <xf numFmtId="178" fontId="7" fillId="33" borderId="0" xfId="0" applyNumberFormat="1" applyFont="1" applyFill="1" applyBorder="1" applyAlignment="1">
      <alignment horizontal="center"/>
    </xf>
    <xf numFmtId="0" fontId="8" fillId="33" borderId="0" xfId="0" applyFont="1" applyFill="1" applyBorder="1" applyAlignment="1">
      <alignment/>
    </xf>
    <xf numFmtId="178" fontId="7" fillId="33" borderId="0" xfId="0" applyNumberFormat="1" applyFont="1" applyFill="1" applyBorder="1" applyAlignment="1">
      <alignment horizontal="center"/>
    </xf>
    <xf numFmtId="0" fontId="7" fillId="33" borderId="0" xfId="0" applyFont="1" applyFill="1" applyBorder="1" applyAlignment="1">
      <alignment horizontal="left" vertical="justify" wrapText="1"/>
    </xf>
    <xf numFmtId="0" fontId="7" fillId="33" borderId="0" xfId="0" applyFont="1" applyFill="1" applyAlignment="1">
      <alignment horizontal="left" vertical="center" wrapText="1"/>
    </xf>
    <xf numFmtId="0" fontId="2" fillId="33" borderId="0" xfId="0" applyFont="1" applyFill="1" applyBorder="1" applyAlignment="1">
      <alignment horizontal="left" wrapText="1"/>
    </xf>
    <xf numFmtId="0" fontId="58" fillId="33" borderId="0" xfId="0" applyFont="1" applyFill="1" applyBorder="1" applyAlignment="1">
      <alignment/>
    </xf>
    <xf numFmtId="0" fontId="1" fillId="33" borderId="0" xfId="0" applyNumberFormat="1" applyFont="1" applyFill="1" applyBorder="1" applyAlignment="1">
      <alignment horizontal="left" wrapText="1"/>
    </xf>
    <xf numFmtId="0" fontId="56" fillId="33" borderId="0" xfId="0" applyNumberFormat="1" applyFont="1" applyFill="1" applyBorder="1" applyAlignment="1">
      <alignment horizontal="left" wrapText="1"/>
    </xf>
    <xf numFmtId="0" fontId="1" fillId="33" borderId="0" xfId="0" applyFont="1" applyFill="1" applyBorder="1" applyAlignment="1">
      <alignment horizontal="center" vertical="justify"/>
    </xf>
    <xf numFmtId="172" fontId="1" fillId="33" borderId="13" xfId="0" applyNumberFormat="1" applyFont="1" applyFill="1" applyBorder="1" applyAlignment="1">
      <alignment horizontal="center"/>
    </xf>
    <xf numFmtId="0" fontId="0" fillId="33" borderId="13" xfId="0" applyFont="1" applyFill="1" applyBorder="1" applyAlignment="1">
      <alignment/>
    </xf>
    <xf numFmtId="172" fontId="1" fillId="33" borderId="0" xfId="0" applyNumberFormat="1" applyFont="1" applyFill="1" applyBorder="1" applyAlignment="1">
      <alignment horizontal="center"/>
    </xf>
    <xf numFmtId="0" fontId="55" fillId="33" borderId="0" xfId="0" applyFont="1" applyFill="1" applyBorder="1" applyAlignment="1">
      <alignment/>
    </xf>
    <xf numFmtId="0" fontId="51" fillId="33" borderId="0" xfId="0" applyFont="1" applyFill="1" applyBorder="1" applyAlignment="1">
      <alignment/>
    </xf>
    <xf numFmtId="0" fontId="1" fillId="33" borderId="0" xfId="0" applyFont="1" applyFill="1" applyBorder="1" applyAlignment="1">
      <alignment horizontal="justify" vertical="justify" wrapText="1"/>
    </xf>
    <xf numFmtId="0" fontId="51" fillId="33" borderId="0" xfId="0" applyFont="1" applyFill="1" applyBorder="1" applyAlignment="1">
      <alignment vertical="top"/>
    </xf>
    <xf numFmtId="0" fontId="54" fillId="33" borderId="0" xfId="0" applyNumberFormat="1" applyFont="1" applyFill="1" applyBorder="1" applyAlignment="1">
      <alignment horizontal="left" wrapText="1"/>
    </xf>
    <xf numFmtId="181" fontId="53" fillId="33" borderId="0" xfId="0" applyNumberFormat="1" applyFont="1" applyFill="1" applyBorder="1" applyAlignment="1">
      <alignment/>
    </xf>
    <xf numFmtId="3" fontId="1" fillId="33" borderId="0" xfId="0" applyNumberFormat="1" applyFont="1" applyFill="1" applyBorder="1" applyAlignment="1">
      <alignment horizontal="center" vertical="top"/>
    </xf>
    <xf numFmtId="0" fontId="0" fillId="33" borderId="0" xfId="0" applyFill="1" applyAlignment="1">
      <alignment/>
    </xf>
    <xf numFmtId="172" fontId="1" fillId="33" borderId="12" xfId="0" applyNumberFormat="1" applyFont="1" applyFill="1" applyBorder="1" applyAlignment="1">
      <alignment horizontal="center" vertical="center" wrapText="1"/>
    </xf>
    <xf numFmtId="0" fontId="2" fillId="33" borderId="0" xfId="0" applyFont="1" applyFill="1" applyAlignment="1">
      <alignment wrapText="1"/>
    </xf>
    <xf numFmtId="3" fontId="1" fillId="33" borderId="0" xfId="0" applyNumberFormat="1" applyFont="1" applyFill="1" applyBorder="1" applyAlignment="1">
      <alignment horizontal="center" wrapText="1"/>
    </xf>
    <xf numFmtId="0" fontId="0" fillId="33" borderId="0" xfId="0" applyFill="1" applyAlignment="1">
      <alignment horizontal="center" wrapText="1"/>
    </xf>
    <xf numFmtId="0" fontId="2" fillId="33" borderId="0" xfId="0" applyFont="1" applyFill="1" applyAlignment="1">
      <alignment wrapText="1"/>
    </xf>
    <xf numFmtId="0" fontId="0" fillId="33" borderId="0" xfId="0" applyFill="1" applyAlignment="1">
      <alignment wrapText="1"/>
    </xf>
    <xf numFmtId="0" fontId="1" fillId="33" borderId="0" xfId="0" applyFont="1" applyFill="1" applyAlignment="1">
      <alignment wrapText="1"/>
    </xf>
    <xf numFmtId="3" fontId="1" fillId="33" borderId="0" xfId="0" applyNumberFormat="1" applyFont="1" applyFill="1" applyBorder="1" applyAlignment="1">
      <alignment horizontal="center" vertical="top"/>
    </xf>
    <xf numFmtId="0" fontId="0" fillId="33" borderId="0" xfId="0" applyFill="1" applyAlignment="1">
      <alignment/>
    </xf>
    <xf numFmtId="172" fontId="1" fillId="33" borderId="12" xfId="0" applyNumberFormat="1" applyFont="1" applyFill="1" applyBorder="1" applyAlignment="1">
      <alignment horizontal="center" vertical="center" wrapText="1"/>
    </xf>
    <xf numFmtId="172" fontId="1" fillId="33" borderId="11" xfId="0" applyNumberFormat="1" applyFont="1" applyFill="1" applyBorder="1" applyAlignment="1">
      <alignment horizontal="center" vertical="center" wrapText="1"/>
    </xf>
    <xf numFmtId="172" fontId="1" fillId="33" borderId="13" xfId="0" applyNumberFormat="1" applyFont="1" applyFill="1" applyBorder="1" applyAlignment="1">
      <alignment horizontal="right" vertical="justify"/>
    </xf>
    <xf numFmtId="0" fontId="1" fillId="33" borderId="14" xfId="0" applyFont="1" applyFill="1" applyBorder="1" applyAlignment="1">
      <alignment horizontal="center" vertical="justify" wrapText="1"/>
    </xf>
    <xf numFmtId="0" fontId="1" fillId="33" borderId="13" xfId="0" applyFont="1" applyFill="1" applyBorder="1" applyAlignment="1">
      <alignment horizontal="center" vertical="justify" wrapText="1"/>
    </xf>
    <xf numFmtId="3" fontId="1" fillId="33" borderId="14" xfId="0" applyNumberFormat="1" applyFont="1" applyFill="1" applyBorder="1" applyAlignment="1">
      <alignment horizontal="center" vertical="center" wrapText="1"/>
    </xf>
    <xf numFmtId="3" fontId="1" fillId="33" borderId="13" xfId="0" applyNumberFormat="1" applyFont="1" applyFill="1" applyBorder="1" applyAlignment="1">
      <alignment horizontal="center" vertical="center" wrapText="1"/>
    </xf>
    <xf numFmtId="172" fontId="1" fillId="33" borderId="15" xfId="0" applyNumberFormat="1" applyFont="1" applyFill="1" applyBorder="1" applyAlignment="1">
      <alignment horizontal="center" vertical="center" wrapText="1"/>
    </xf>
    <xf numFmtId="172" fontId="1" fillId="33" borderId="16"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33"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274"/>
  <sheetViews>
    <sheetView tabSelected="1" zoomScalePageLayoutView="0" workbookViewId="0" topLeftCell="B12">
      <selection activeCell="C14" sqref="C14:E14"/>
    </sheetView>
  </sheetViews>
  <sheetFormatPr defaultColWidth="9.00390625" defaultRowHeight="12.75"/>
  <cols>
    <col min="1" max="1" width="27.625" style="60" hidden="1" customWidth="1"/>
    <col min="2" max="2" width="74.375" style="1" customWidth="1"/>
    <col min="3" max="3" width="17.875" style="2" customWidth="1"/>
    <col min="4" max="4" width="19.875" style="3" customWidth="1"/>
    <col min="5" max="5" width="19.25390625" style="3" customWidth="1"/>
    <col min="6" max="23" width="9.125" style="3" hidden="1" customWidth="1"/>
    <col min="24" max="26" width="0" style="3" hidden="1" customWidth="1"/>
    <col min="27" max="27" width="10.25390625" style="3" hidden="1" customWidth="1"/>
    <col min="28" max="86" width="0" style="3" hidden="1" customWidth="1"/>
    <col min="87" max="87" width="10.625" style="3" hidden="1" customWidth="1"/>
    <col min="88" max="91" width="0" style="3" hidden="1" customWidth="1"/>
    <col min="92" max="92" width="12.125" style="3" hidden="1" customWidth="1"/>
    <col min="93" max="97" width="0" style="3" hidden="1" customWidth="1"/>
    <col min="98" max="98" width="13.875" style="3" hidden="1" customWidth="1"/>
    <col min="99" max="102" width="0" style="3" hidden="1" customWidth="1"/>
    <col min="103" max="103" width="12.125" style="3" hidden="1" customWidth="1"/>
    <col min="104" max="104" width="12.00390625" style="3" hidden="1" customWidth="1"/>
    <col min="105" max="109" width="0" style="3" hidden="1" customWidth="1"/>
    <col min="110" max="110" width="22.875" style="3" hidden="1" customWidth="1"/>
    <col min="111" max="160" width="0" style="3" hidden="1" customWidth="1"/>
    <col min="161" max="161" width="10.75390625" style="3" hidden="1" customWidth="1"/>
    <col min="162" max="162" width="10.625" style="3" hidden="1" customWidth="1"/>
    <col min="163" max="181" width="0" style="3" hidden="1" customWidth="1"/>
    <col min="182" max="182" width="16.125" style="3" hidden="1" customWidth="1"/>
    <col min="183" max="201" width="0" style="3" hidden="1" customWidth="1"/>
    <col min="202" max="16384" width="9.125" style="3" customWidth="1"/>
  </cols>
  <sheetData>
    <row r="1" ht="16.5" hidden="1"/>
    <row r="2" spans="2:5" ht="16.5" hidden="1">
      <c r="B2" s="71"/>
      <c r="C2" s="74" t="s">
        <v>146</v>
      </c>
      <c r="D2" s="75"/>
      <c r="E2" s="75"/>
    </row>
    <row r="3" spans="2:5" ht="16.5" hidden="1">
      <c r="B3" s="71"/>
      <c r="C3" s="74" t="s">
        <v>147</v>
      </c>
      <c r="D3" s="75"/>
      <c r="E3" s="75"/>
    </row>
    <row r="4" spans="2:5" ht="16.5" hidden="1">
      <c r="B4" s="71"/>
      <c r="C4" s="74" t="s">
        <v>157</v>
      </c>
      <c r="D4" s="75"/>
      <c r="E4" s="75"/>
    </row>
    <row r="5" spans="2:5" ht="16.5" hidden="1">
      <c r="B5" s="71"/>
      <c r="C5" s="4"/>
      <c r="D5" s="4"/>
      <c r="E5" s="4"/>
    </row>
    <row r="6" spans="2:5" ht="16.5" hidden="1">
      <c r="B6" s="76" t="s">
        <v>149</v>
      </c>
      <c r="C6" s="77"/>
      <c r="D6" s="77"/>
      <c r="E6" s="77"/>
    </row>
    <row r="7" spans="2:5" ht="16.5" hidden="1">
      <c r="B7" s="73"/>
      <c r="C7" s="73"/>
      <c r="D7" s="73"/>
      <c r="E7" s="73"/>
    </row>
    <row r="8" spans="2:5" ht="2.25" customHeight="1" hidden="1">
      <c r="B8" s="73"/>
      <c r="C8" s="73"/>
      <c r="D8" s="73"/>
      <c r="E8" s="73"/>
    </row>
    <row r="9" spans="2:5" ht="15" customHeight="1" hidden="1">
      <c r="B9" s="78" t="s">
        <v>148</v>
      </c>
      <c r="C9" s="77"/>
      <c r="D9" s="77"/>
      <c r="E9" s="77"/>
    </row>
    <row r="10" ht="16.5" hidden="1"/>
    <row r="11" ht="6.75" customHeight="1" hidden="1"/>
    <row r="12" spans="2:5" ht="16.5">
      <c r="B12" s="71"/>
      <c r="C12" s="74" t="s">
        <v>146</v>
      </c>
      <c r="D12" s="75"/>
      <c r="E12" s="75"/>
    </row>
    <row r="13" spans="2:5" ht="16.5">
      <c r="B13" s="71"/>
      <c r="C13" s="74" t="s">
        <v>147</v>
      </c>
      <c r="D13" s="75"/>
      <c r="E13" s="75"/>
    </row>
    <row r="14" spans="2:5" ht="16.5">
      <c r="B14" s="71"/>
      <c r="C14" s="74" t="s">
        <v>193</v>
      </c>
      <c r="D14" s="75"/>
      <c r="E14" s="75"/>
    </row>
    <row r="15" spans="2:5" ht="12.75">
      <c r="B15" s="71"/>
      <c r="C15" s="4"/>
      <c r="D15" s="4"/>
      <c r="E15" s="4"/>
    </row>
    <row r="16" spans="2:5" ht="16.5">
      <c r="B16" s="76" t="s">
        <v>171</v>
      </c>
      <c r="C16" s="77"/>
      <c r="D16" s="77"/>
      <c r="E16" s="77"/>
    </row>
    <row r="17" spans="2:5" ht="16.5">
      <c r="B17" s="73"/>
      <c r="C17" s="73"/>
      <c r="D17" s="73"/>
      <c r="E17" s="73"/>
    </row>
    <row r="18" spans="2:5" ht="16.5">
      <c r="B18" s="78" t="s">
        <v>148</v>
      </c>
      <c r="C18" s="77"/>
      <c r="D18" s="77"/>
      <c r="E18" s="77"/>
    </row>
    <row r="19" ht="6.75" customHeight="1"/>
    <row r="20" spans="1:5" s="6" customFormat="1" ht="16.5">
      <c r="A20" s="5"/>
      <c r="B20" s="70" t="s">
        <v>124</v>
      </c>
      <c r="C20" s="79" t="s">
        <v>170</v>
      </c>
      <c r="D20" s="80"/>
      <c r="E20" s="80"/>
    </row>
    <row r="21" spans="2:5" ht="16.5">
      <c r="B21" s="70" t="s">
        <v>125</v>
      </c>
      <c r="C21" s="79" t="s">
        <v>145</v>
      </c>
      <c r="D21" s="80"/>
      <c r="E21" s="80"/>
    </row>
    <row r="22" spans="2:5" ht="16.5">
      <c r="B22" s="70" t="s">
        <v>125</v>
      </c>
      <c r="C22" s="79" t="s">
        <v>169</v>
      </c>
      <c r="D22" s="80"/>
      <c r="E22" s="80"/>
    </row>
    <row r="23" ht="13.5" customHeight="1">
      <c r="B23" s="7"/>
    </row>
    <row r="24" spans="1:5" ht="34.5" customHeight="1">
      <c r="A24" s="90" t="s">
        <v>158</v>
      </c>
      <c r="B24" s="90"/>
      <c r="C24" s="90"/>
      <c r="D24" s="77"/>
      <c r="E24" s="77"/>
    </row>
    <row r="25" spans="4:5" ht="16.5" customHeight="1">
      <c r="D25" s="83" t="s">
        <v>58</v>
      </c>
      <c r="E25" s="83"/>
    </row>
    <row r="26" spans="1:5" ht="18" customHeight="1">
      <c r="A26" s="84" t="s">
        <v>5</v>
      </c>
      <c r="B26" s="86" t="s">
        <v>41</v>
      </c>
      <c r="C26" s="88" t="s">
        <v>123</v>
      </c>
      <c r="D26" s="81" t="s">
        <v>120</v>
      </c>
      <c r="E26" s="82"/>
    </row>
    <row r="27" spans="1:5" s="6" customFormat="1" ht="17.25" customHeight="1">
      <c r="A27" s="85"/>
      <c r="B27" s="87"/>
      <c r="C27" s="89"/>
      <c r="D27" s="8" t="s">
        <v>140</v>
      </c>
      <c r="E27" s="72" t="s">
        <v>159</v>
      </c>
    </row>
    <row r="28" spans="1:5" s="6" customFormat="1" ht="15" customHeight="1">
      <c r="A28" s="9">
        <v>1</v>
      </c>
      <c r="B28" s="10">
        <v>1</v>
      </c>
      <c r="C28" s="11" t="s">
        <v>3</v>
      </c>
      <c r="D28" s="11" t="s">
        <v>121</v>
      </c>
      <c r="E28" s="11" t="s">
        <v>122</v>
      </c>
    </row>
    <row r="29" spans="1:5" s="6" customFormat="1" ht="18.75" customHeight="1">
      <c r="A29" s="12" t="s">
        <v>6</v>
      </c>
      <c r="B29" s="13" t="s">
        <v>7</v>
      </c>
      <c r="C29" s="14">
        <f>C30</f>
        <v>3949233.0519999997</v>
      </c>
      <c r="D29" s="14">
        <f>D30</f>
        <v>3577557.948</v>
      </c>
      <c r="E29" s="14">
        <f>E30</f>
        <v>3600460.878</v>
      </c>
    </row>
    <row r="30" spans="1:5" s="6" customFormat="1" ht="33">
      <c r="A30" s="12" t="s">
        <v>8</v>
      </c>
      <c r="B30" s="13" t="s">
        <v>9</v>
      </c>
      <c r="C30" s="15">
        <f>C33+C134+C176+C31</f>
        <v>3949233.0519999997</v>
      </c>
      <c r="D30" s="15">
        <f>D33+D134+D176+D31</f>
        <v>3577557.948</v>
      </c>
      <c r="E30" s="15">
        <f>E33+E134+E176+E31</f>
        <v>3600460.878</v>
      </c>
    </row>
    <row r="31" spans="1:3" s="17" customFormat="1" ht="34.5" customHeight="1" hidden="1">
      <c r="A31" s="16"/>
      <c r="B31" s="13" t="s">
        <v>23</v>
      </c>
      <c r="C31" s="15">
        <f>C32</f>
        <v>0</v>
      </c>
    </row>
    <row r="32" spans="1:3" s="17" customFormat="1" ht="49.5" hidden="1">
      <c r="A32" s="16"/>
      <c r="B32" s="18" t="s">
        <v>97</v>
      </c>
      <c r="C32" s="19"/>
    </row>
    <row r="33" spans="1:5" s="6" customFormat="1" ht="33">
      <c r="A33" s="12" t="s">
        <v>10</v>
      </c>
      <c r="B33" s="13" t="s">
        <v>15</v>
      </c>
      <c r="C33" s="15">
        <f>SUM(C34:C133)</f>
        <v>1108816.8650000002</v>
      </c>
      <c r="D33" s="15">
        <f>SUM(D34:D133)</f>
        <v>1132213.9100000001</v>
      </c>
      <c r="E33" s="15">
        <f>SUM(E34:E133)</f>
        <v>1179457.04</v>
      </c>
    </row>
    <row r="34" spans="1:103" s="23" customFormat="1" ht="33">
      <c r="A34" s="20"/>
      <c r="B34" s="18" t="s">
        <v>60</v>
      </c>
      <c r="C34" s="19">
        <v>18000</v>
      </c>
      <c r="D34" s="19">
        <v>0</v>
      </c>
      <c r="E34" s="19">
        <v>0</v>
      </c>
      <c r="F34" s="21">
        <v>50000</v>
      </c>
      <c r="G34" s="22"/>
      <c r="AA34" s="24">
        <v>4000</v>
      </c>
      <c r="BU34" s="24">
        <v>3000</v>
      </c>
      <c r="CA34" s="24">
        <v>37500</v>
      </c>
      <c r="CY34" s="21"/>
    </row>
    <row r="35" spans="1:181" s="26" customFormat="1" ht="33">
      <c r="A35" s="25"/>
      <c r="B35" s="18" t="s">
        <v>103</v>
      </c>
      <c r="C35" s="19">
        <f>87217+87216+43232+100873</f>
        <v>318538</v>
      </c>
      <c r="D35" s="19">
        <f>87217+160437+37083</f>
        <v>284737</v>
      </c>
      <c r="E35" s="19">
        <f>87217+160437-160437</f>
        <v>87217</v>
      </c>
      <c r="CT35" s="24">
        <v>50000</v>
      </c>
      <c r="CY35" s="24">
        <v>99355</v>
      </c>
      <c r="FU35" s="24">
        <v>160437</v>
      </c>
      <c r="FV35" s="24">
        <v>160437</v>
      </c>
      <c r="FY35" s="24">
        <v>43232</v>
      </c>
    </row>
    <row r="36" spans="1:182" s="30" customFormat="1" ht="82.5">
      <c r="A36" s="27"/>
      <c r="B36" s="28" t="s">
        <v>104</v>
      </c>
      <c r="C36" s="29">
        <f>452339.5</f>
        <v>452339.5</v>
      </c>
      <c r="D36" s="29">
        <v>461690.5</v>
      </c>
      <c r="E36" s="29">
        <v>449675.2</v>
      </c>
      <c r="AA36" s="30">
        <v>109000</v>
      </c>
      <c r="AL36" s="30">
        <v>173000</v>
      </c>
      <c r="CN36" s="24">
        <v>300000</v>
      </c>
      <c r="EX36" s="24">
        <v>452339.5</v>
      </c>
      <c r="EY36" s="24">
        <v>461690.5</v>
      </c>
      <c r="EZ36" s="24">
        <v>449675.2</v>
      </c>
      <c r="FZ36" s="23" t="s">
        <v>192</v>
      </c>
    </row>
    <row r="37" spans="1:7" s="23" customFormat="1" ht="99" hidden="1">
      <c r="A37" s="32"/>
      <c r="B37" s="31" t="s">
        <v>112</v>
      </c>
      <c r="C37" s="33"/>
      <c r="G37" s="22"/>
    </row>
    <row r="38" spans="1:3" s="35" customFormat="1" ht="50.25" customHeight="1" hidden="1">
      <c r="A38" s="34"/>
      <c r="B38" s="31" t="s">
        <v>102</v>
      </c>
      <c r="C38" s="33"/>
    </row>
    <row r="39" spans="1:3" s="23" customFormat="1" ht="49.5" hidden="1">
      <c r="A39" s="20"/>
      <c r="B39" s="31" t="s">
        <v>37</v>
      </c>
      <c r="C39" s="33"/>
    </row>
    <row r="40" spans="1:3" s="23" customFormat="1" ht="99" hidden="1">
      <c r="A40" s="20"/>
      <c r="B40" s="31" t="s">
        <v>36</v>
      </c>
      <c r="C40" s="33"/>
    </row>
    <row r="41" spans="1:3" s="35" customFormat="1" ht="64.5" customHeight="1" hidden="1">
      <c r="A41" s="34"/>
      <c r="B41" s="31" t="s">
        <v>24</v>
      </c>
      <c r="C41" s="33"/>
    </row>
    <row r="42" spans="1:3" s="35" customFormat="1" ht="33" hidden="1">
      <c r="A42" s="34"/>
      <c r="B42" s="31" t="s">
        <v>21</v>
      </c>
      <c r="C42" s="33"/>
    </row>
    <row r="43" spans="1:3" s="35" customFormat="1" ht="66" customHeight="1" hidden="1">
      <c r="A43" s="34"/>
      <c r="B43" s="31" t="s">
        <v>50</v>
      </c>
      <c r="C43" s="33"/>
    </row>
    <row r="44" spans="1:3" s="35" customFormat="1" ht="66" hidden="1">
      <c r="A44" s="34"/>
      <c r="B44" s="31" t="s">
        <v>59</v>
      </c>
      <c r="C44" s="33"/>
    </row>
    <row r="45" spans="1:3" s="35" customFormat="1" ht="66" hidden="1">
      <c r="A45" s="34"/>
      <c r="B45" s="31" t="s">
        <v>108</v>
      </c>
      <c r="C45" s="33"/>
    </row>
    <row r="46" spans="1:3" s="35" customFormat="1" ht="82.5" hidden="1">
      <c r="A46" s="34"/>
      <c r="B46" s="31" t="s">
        <v>40</v>
      </c>
      <c r="C46" s="33"/>
    </row>
    <row r="47" spans="1:3" s="38" customFormat="1" ht="34.5" customHeight="1" hidden="1">
      <c r="A47" s="36"/>
      <c r="B47" s="37" t="s">
        <v>60</v>
      </c>
      <c r="C47" s="33"/>
    </row>
    <row r="48" spans="1:3" s="35" customFormat="1" ht="82.5" hidden="1">
      <c r="A48" s="34"/>
      <c r="B48" s="31" t="s">
        <v>89</v>
      </c>
      <c r="C48" s="33"/>
    </row>
    <row r="49" spans="1:3" s="35" customFormat="1" ht="72" customHeight="1" hidden="1">
      <c r="A49" s="34"/>
      <c r="B49" s="31" t="s">
        <v>25</v>
      </c>
      <c r="C49" s="33"/>
    </row>
    <row r="50" spans="1:3" s="35" customFormat="1" ht="66" customHeight="1" hidden="1">
      <c r="A50" s="34"/>
      <c r="B50" s="31" t="s">
        <v>45</v>
      </c>
      <c r="C50" s="33"/>
    </row>
    <row r="51" spans="1:3" s="35" customFormat="1" ht="82.5" hidden="1">
      <c r="A51" s="34"/>
      <c r="B51" s="31" t="s">
        <v>78</v>
      </c>
      <c r="C51" s="33"/>
    </row>
    <row r="52" spans="1:3" s="35" customFormat="1" ht="35.25" customHeight="1" hidden="1">
      <c r="A52" s="34"/>
      <c r="B52" s="31" t="s">
        <v>22</v>
      </c>
      <c r="C52" s="33"/>
    </row>
    <row r="53" spans="1:3" s="35" customFormat="1" ht="99" hidden="1">
      <c r="A53" s="34" t="s">
        <v>20</v>
      </c>
      <c r="B53" s="31" t="s">
        <v>38</v>
      </c>
      <c r="C53" s="33"/>
    </row>
    <row r="54" spans="1:160" s="40" customFormat="1" ht="82.5">
      <c r="A54" s="39"/>
      <c r="B54" s="28" t="s">
        <v>183</v>
      </c>
      <c r="C54" s="29">
        <f>3925.368</f>
        <v>3925.368</v>
      </c>
      <c r="D54" s="19">
        <v>0</v>
      </c>
      <c r="E54" s="19">
        <v>0</v>
      </c>
      <c r="FD54" s="43">
        <v>3925.368</v>
      </c>
    </row>
    <row r="55" spans="1:3" s="35" customFormat="1" ht="115.5" hidden="1">
      <c r="A55" s="34"/>
      <c r="B55" s="31" t="s">
        <v>69</v>
      </c>
      <c r="C55" s="33"/>
    </row>
    <row r="56" spans="1:3" s="35" customFormat="1" ht="82.5" hidden="1">
      <c r="A56" s="34"/>
      <c r="B56" s="31" t="s">
        <v>46</v>
      </c>
      <c r="C56" s="33"/>
    </row>
    <row r="57" spans="1:3" s="35" customFormat="1" ht="99.75" customHeight="1" hidden="1">
      <c r="A57" s="34"/>
      <c r="B57" s="31" t="s">
        <v>71</v>
      </c>
      <c r="C57" s="33"/>
    </row>
    <row r="58" spans="1:3" s="35" customFormat="1" ht="65.25" customHeight="1" hidden="1">
      <c r="A58" s="34"/>
      <c r="B58" s="31" t="s">
        <v>39</v>
      </c>
      <c r="C58" s="33"/>
    </row>
    <row r="59" spans="1:3" s="35" customFormat="1" ht="99" hidden="1">
      <c r="A59" s="34"/>
      <c r="B59" s="31" t="s">
        <v>49</v>
      </c>
      <c r="C59" s="33"/>
    </row>
    <row r="60" spans="1:3" s="35" customFormat="1" ht="82.5" hidden="1">
      <c r="A60" s="34"/>
      <c r="B60" s="31" t="s">
        <v>44</v>
      </c>
      <c r="C60" s="33"/>
    </row>
    <row r="61" spans="1:3" s="35" customFormat="1" ht="49.5" hidden="1">
      <c r="A61" s="34"/>
      <c r="B61" s="31" t="s">
        <v>48</v>
      </c>
      <c r="C61" s="33"/>
    </row>
    <row r="62" spans="1:3" s="35" customFormat="1" ht="33" hidden="1">
      <c r="A62" s="34"/>
      <c r="B62" s="31" t="s">
        <v>70</v>
      </c>
      <c r="C62" s="33"/>
    </row>
    <row r="63" spans="1:3" s="35" customFormat="1" ht="33" hidden="1">
      <c r="A63" s="34"/>
      <c r="B63" s="31" t="s">
        <v>73</v>
      </c>
      <c r="C63" s="33"/>
    </row>
    <row r="64" spans="1:3" s="35" customFormat="1" ht="66" hidden="1">
      <c r="A64" s="34"/>
      <c r="B64" s="31" t="s">
        <v>74</v>
      </c>
      <c r="C64" s="33"/>
    </row>
    <row r="65" spans="1:3" s="35" customFormat="1" ht="99" hidden="1">
      <c r="A65" s="34"/>
      <c r="B65" s="31" t="s">
        <v>2</v>
      </c>
      <c r="C65" s="33"/>
    </row>
    <row r="66" spans="1:3" s="35" customFormat="1" ht="48" customHeight="1" hidden="1">
      <c r="A66" s="34"/>
      <c r="B66" s="31" t="s">
        <v>1</v>
      </c>
      <c r="C66" s="33"/>
    </row>
    <row r="67" spans="1:3" s="35" customFormat="1" ht="49.5" hidden="1">
      <c r="A67" s="34"/>
      <c r="B67" s="31" t="s">
        <v>33</v>
      </c>
      <c r="C67" s="33"/>
    </row>
    <row r="68" spans="1:3" s="35" customFormat="1" ht="33" hidden="1">
      <c r="A68" s="34"/>
      <c r="B68" s="31" t="s">
        <v>26</v>
      </c>
      <c r="C68" s="33"/>
    </row>
    <row r="69" spans="1:3" s="35" customFormat="1" ht="82.5" customHeight="1" hidden="1">
      <c r="A69" s="34"/>
      <c r="B69" s="31" t="s">
        <v>66</v>
      </c>
      <c r="C69" s="33"/>
    </row>
    <row r="70" spans="1:3" s="35" customFormat="1" ht="115.5" hidden="1">
      <c r="A70" s="34"/>
      <c r="B70" s="31" t="s">
        <v>4</v>
      </c>
      <c r="C70" s="33"/>
    </row>
    <row r="71" spans="1:3" s="35" customFormat="1" ht="37.5" customHeight="1" hidden="1">
      <c r="A71" s="34"/>
      <c r="B71" s="31" t="s">
        <v>27</v>
      </c>
      <c r="C71" s="33"/>
    </row>
    <row r="72" spans="1:3" s="35" customFormat="1" ht="82.5" hidden="1">
      <c r="A72" s="34"/>
      <c r="B72" s="31" t="s">
        <v>29</v>
      </c>
      <c r="C72" s="33"/>
    </row>
    <row r="73" spans="1:3" s="35" customFormat="1" ht="81.75" customHeight="1" hidden="1">
      <c r="A73" s="34"/>
      <c r="B73" s="31" t="s">
        <v>30</v>
      </c>
      <c r="C73" s="33"/>
    </row>
    <row r="74" spans="1:3" s="35" customFormat="1" ht="56.25" customHeight="1" hidden="1">
      <c r="A74" s="34"/>
      <c r="B74" s="31" t="s">
        <v>28</v>
      </c>
      <c r="C74" s="33"/>
    </row>
    <row r="75" spans="1:3" s="35" customFormat="1" ht="33" hidden="1">
      <c r="A75" s="34"/>
      <c r="B75" s="31" t="s">
        <v>31</v>
      </c>
      <c r="C75" s="33"/>
    </row>
    <row r="76" spans="1:3" s="35" customFormat="1" ht="49.5" hidden="1">
      <c r="A76" s="34"/>
      <c r="B76" s="31" t="s">
        <v>47</v>
      </c>
      <c r="C76" s="33"/>
    </row>
    <row r="77" spans="1:3" s="35" customFormat="1" ht="51" customHeight="1" hidden="1">
      <c r="A77" s="34"/>
      <c r="B77" s="31" t="s">
        <v>42</v>
      </c>
      <c r="C77" s="33"/>
    </row>
    <row r="78" spans="1:3" s="35" customFormat="1" ht="82.5" hidden="1">
      <c r="A78" s="34"/>
      <c r="B78" s="31" t="s">
        <v>52</v>
      </c>
      <c r="C78" s="33"/>
    </row>
    <row r="79" spans="1:3" s="35" customFormat="1" ht="68.25" customHeight="1" hidden="1">
      <c r="A79" s="34"/>
      <c r="B79" s="31" t="s">
        <v>53</v>
      </c>
      <c r="C79" s="33"/>
    </row>
    <row r="80" spans="1:3" s="35" customFormat="1" ht="132" hidden="1">
      <c r="A80" s="34"/>
      <c r="B80" s="31" t="s">
        <v>51</v>
      </c>
      <c r="C80" s="33"/>
    </row>
    <row r="81" spans="1:3" s="35" customFormat="1" ht="33" hidden="1">
      <c r="A81" s="34"/>
      <c r="B81" s="31" t="s">
        <v>55</v>
      </c>
      <c r="C81" s="33"/>
    </row>
    <row r="82" spans="1:3" s="35" customFormat="1" ht="66" hidden="1">
      <c r="A82" s="34"/>
      <c r="B82" s="31" t="s">
        <v>56</v>
      </c>
      <c r="C82" s="33"/>
    </row>
    <row r="83" spans="1:3" s="35" customFormat="1" ht="54.75" customHeight="1" hidden="1">
      <c r="A83" s="34"/>
      <c r="B83" s="31" t="s">
        <v>67</v>
      </c>
      <c r="C83" s="33"/>
    </row>
    <row r="84" spans="1:3" s="35" customFormat="1" ht="49.5" hidden="1">
      <c r="A84" s="34"/>
      <c r="B84" s="31" t="s">
        <v>72</v>
      </c>
      <c r="C84" s="33"/>
    </row>
    <row r="85" spans="1:3" s="35" customFormat="1" ht="66" hidden="1">
      <c r="A85" s="34"/>
      <c r="B85" s="31" t="s">
        <v>75</v>
      </c>
      <c r="C85" s="33"/>
    </row>
    <row r="86" spans="1:3" s="35" customFormat="1" ht="115.5" hidden="1">
      <c r="A86" s="34"/>
      <c r="B86" s="31" t="s">
        <v>90</v>
      </c>
      <c r="C86" s="33"/>
    </row>
    <row r="87" spans="1:3" s="35" customFormat="1" ht="99" hidden="1">
      <c r="A87" s="34"/>
      <c r="B87" s="31" t="s">
        <v>93</v>
      </c>
      <c r="C87" s="33"/>
    </row>
    <row r="88" spans="1:21" s="35" customFormat="1" ht="25.5" customHeight="1" hidden="1">
      <c r="A88" s="34"/>
      <c r="B88" s="31" t="s">
        <v>111</v>
      </c>
      <c r="C88" s="33"/>
      <c r="G88" s="22"/>
      <c r="U88" s="22"/>
    </row>
    <row r="89" spans="1:7" s="35" customFormat="1" ht="49.5" hidden="1">
      <c r="A89" s="34"/>
      <c r="B89" s="31" t="s">
        <v>116</v>
      </c>
      <c r="C89" s="33"/>
      <c r="G89" s="22"/>
    </row>
    <row r="90" spans="1:7" s="35" customFormat="1" ht="57" customHeight="1" hidden="1">
      <c r="A90" s="34"/>
      <c r="B90" s="31" t="s">
        <v>113</v>
      </c>
      <c r="C90" s="33"/>
      <c r="G90" s="22"/>
    </row>
    <row r="91" spans="1:3" s="35" customFormat="1" ht="33" hidden="1">
      <c r="A91" s="34"/>
      <c r="B91" s="31" t="s">
        <v>91</v>
      </c>
      <c r="C91" s="33"/>
    </row>
    <row r="92" spans="1:3" s="35" customFormat="1" ht="82.5" hidden="1">
      <c r="A92" s="34"/>
      <c r="B92" s="31" t="s">
        <v>92</v>
      </c>
      <c r="C92" s="33"/>
    </row>
    <row r="93" spans="1:3" s="35" customFormat="1" ht="115.5" hidden="1">
      <c r="A93" s="34"/>
      <c r="B93" s="31" t="s">
        <v>94</v>
      </c>
      <c r="C93" s="33"/>
    </row>
    <row r="94" spans="1:3" s="35" customFormat="1" ht="49.5" hidden="1">
      <c r="A94" s="34"/>
      <c r="B94" s="31" t="s">
        <v>105</v>
      </c>
      <c r="C94" s="33"/>
    </row>
    <row r="95" spans="1:3" s="35" customFormat="1" ht="49.5" hidden="1">
      <c r="A95" s="34"/>
      <c r="B95" s="31" t="s">
        <v>106</v>
      </c>
      <c r="C95" s="33"/>
    </row>
    <row r="96" spans="1:3" s="35" customFormat="1" ht="49.5" hidden="1">
      <c r="A96" s="34"/>
      <c r="B96" s="31" t="s">
        <v>107</v>
      </c>
      <c r="C96" s="33"/>
    </row>
    <row r="97" spans="1:12" s="35" customFormat="1" ht="66" hidden="1">
      <c r="A97" s="34"/>
      <c r="B97" s="31" t="s">
        <v>117</v>
      </c>
      <c r="C97" s="33"/>
      <c r="L97" s="22"/>
    </row>
    <row r="98" spans="1:16" s="35" customFormat="1" ht="66" hidden="1">
      <c r="A98" s="34"/>
      <c r="B98" s="31" t="s">
        <v>118</v>
      </c>
      <c r="C98" s="33"/>
      <c r="L98" s="22"/>
      <c r="P98" s="22"/>
    </row>
    <row r="99" spans="1:38" s="35" customFormat="1" ht="82.5" hidden="1">
      <c r="A99" s="34"/>
      <c r="B99" s="31" t="s">
        <v>114</v>
      </c>
      <c r="C99" s="19"/>
      <c r="D99" s="19">
        <v>0</v>
      </c>
      <c r="E99" s="19">
        <v>0</v>
      </c>
      <c r="G99" s="22"/>
      <c r="P99" s="22"/>
      <c r="U99" s="42">
        <v>6731.85</v>
      </c>
      <c r="AL99" s="43">
        <v>36.025</v>
      </c>
    </row>
    <row r="100" spans="1:38" s="35" customFormat="1" ht="82.5" hidden="1">
      <c r="A100" s="34"/>
      <c r="B100" s="31" t="s">
        <v>115</v>
      </c>
      <c r="C100" s="19"/>
      <c r="D100" s="19">
        <v>0</v>
      </c>
      <c r="E100" s="19">
        <v>0</v>
      </c>
      <c r="G100" s="22"/>
      <c r="P100" s="22"/>
      <c r="U100" s="43">
        <v>9604.97</v>
      </c>
      <c r="AL100" s="43">
        <v>51.4</v>
      </c>
    </row>
    <row r="101" spans="1:3" s="35" customFormat="1" ht="66" hidden="1">
      <c r="A101" s="34"/>
      <c r="B101" s="31" t="s">
        <v>95</v>
      </c>
      <c r="C101" s="33"/>
    </row>
    <row r="102" spans="1:3" s="35" customFormat="1" ht="66" hidden="1">
      <c r="A102" s="34"/>
      <c r="B102" s="31" t="s">
        <v>96</v>
      </c>
      <c r="C102" s="33"/>
    </row>
    <row r="103" spans="1:38" s="35" customFormat="1" ht="33" hidden="1">
      <c r="A103" s="34"/>
      <c r="B103" s="31" t="s">
        <v>138</v>
      </c>
      <c r="C103" s="19"/>
      <c r="D103" s="19">
        <v>0</v>
      </c>
      <c r="E103" s="19">
        <v>0</v>
      </c>
      <c r="F103" s="41">
        <v>49000</v>
      </c>
      <c r="U103" s="43">
        <v>-18235.2</v>
      </c>
      <c r="AL103" s="41">
        <v>18235.2</v>
      </c>
    </row>
    <row r="104" spans="1:21" s="35" customFormat="1" ht="33" hidden="1">
      <c r="A104" s="34"/>
      <c r="B104" s="31" t="s">
        <v>128</v>
      </c>
      <c r="C104" s="19"/>
      <c r="D104" s="19">
        <v>0</v>
      </c>
      <c r="E104" s="19">
        <v>0</v>
      </c>
      <c r="F104" s="41">
        <v>240000</v>
      </c>
      <c r="U104" s="41">
        <v>18235.2</v>
      </c>
    </row>
    <row r="105" spans="1:21" s="35" customFormat="1" ht="33" hidden="1">
      <c r="A105" s="34"/>
      <c r="B105" s="31" t="s">
        <v>129</v>
      </c>
      <c r="C105" s="19"/>
      <c r="D105" s="19">
        <v>0</v>
      </c>
      <c r="E105" s="19">
        <v>0</v>
      </c>
      <c r="F105" s="41"/>
      <c r="U105" s="43">
        <v>541764.8</v>
      </c>
    </row>
    <row r="106" spans="1:103" s="40" customFormat="1" ht="92.25" customHeight="1">
      <c r="A106" s="39"/>
      <c r="B106" s="28" t="s">
        <v>160</v>
      </c>
      <c r="C106" s="29">
        <v>699.475</v>
      </c>
      <c r="D106" s="29">
        <v>0</v>
      </c>
      <c r="E106" s="29">
        <v>0</v>
      </c>
      <c r="U106" s="64"/>
      <c r="AA106" s="64">
        <v>1446.2</v>
      </c>
      <c r="CY106" s="65"/>
    </row>
    <row r="107" spans="1:27" s="35" customFormat="1" ht="99" hidden="1">
      <c r="A107" s="34"/>
      <c r="B107" s="31" t="s">
        <v>130</v>
      </c>
      <c r="C107" s="19"/>
      <c r="D107" s="19">
        <v>0</v>
      </c>
      <c r="E107" s="19">
        <v>0</v>
      </c>
      <c r="F107" s="41"/>
      <c r="U107" s="43"/>
      <c r="AA107" s="43">
        <v>849.4</v>
      </c>
    </row>
    <row r="108" spans="1:87" s="35" customFormat="1" ht="49.5" hidden="1">
      <c r="A108" s="34"/>
      <c r="B108" s="31" t="s">
        <v>150</v>
      </c>
      <c r="C108" s="33">
        <v>0</v>
      </c>
      <c r="D108" s="33">
        <v>0</v>
      </c>
      <c r="E108" s="33">
        <v>0</v>
      </c>
      <c r="U108" s="22"/>
      <c r="AA108" s="22">
        <v>2686.347</v>
      </c>
      <c r="CI108" s="35">
        <v>6043.84</v>
      </c>
    </row>
    <row r="109" spans="1:27" s="35" customFormat="1" ht="49.5" hidden="1">
      <c r="A109" s="34"/>
      <c r="B109" s="31" t="s">
        <v>131</v>
      </c>
      <c r="C109" s="19"/>
      <c r="D109" s="19">
        <v>0</v>
      </c>
      <c r="E109" s="19">
        <v>0</v>
      </c>
      <c r="F109" s="41"/>
      <c r="U109" s="43"/>
      <c r="AA109" s="43">
        <v>1577.729</v>
      </c>
    </row>
    <row r="110" spans="1:27" s="35" customFormat="1" ht="66" hidden="1">
      <c r="A110" s="34"/>
      <c r="B110" s="31" t="s">
        <v>132</v>
      </c>
      <c r="C110" s="19"/>
      <c r="D110" s="19">
        <v>0</v>
      </c>
      <c r="E110" s="19">
        <v>0</v>
      </c>
      <c r="F110" s="41"/>
      <c r="U110" s="43"/>
      <c r="AA110" s="43">
        <v>29488.205</v>
      </c>
    </row>
    <row r="111" spans="1:27" s="35" customFormat="1" ht="33" hidden="1">
      <c r="A111" s="34"/>
      <c r="B111" s="31" t="s">
        <v>133</v>
      </c>
      <c r="C111" s="19"/>
      <c r="D111" s="19">
        <v>0</v>
      </c>
      <c r="E111" s="19">
        <v>0</v>
      </c>
      <c r="F111" s="41"/>
      <c r="U111" s="43"/>
      <c r="AA111" s="43">
        <v>6000</v>
      </c>
    </row>
    <row r="112" spans="1:27" s="35" customFormat="1" ht="82.5">
      <c r="A112" s="34"/>
      <c r="B112" s="18" t="s">
        <v>0</v>
      </c>
      <c r="C112" s="19">
        <f>6131</f>
        <v>6131</v>
      </c>
      <c r="D112" s="19">
        <v>6131</v>
      </c>
      <c r="E112" s="19">
        <v>6131</v>
      </c>
      <c r="AA112" s="43">
        <v>5278.5</v>
      </c>
    </row>
    <row r="113" spans="1:89" s="35" customFormat="1" ht="49.5">
      <c r="A113" s="34"/>
      <c r="B113" s="18" t="s">
        <v>161</v>
      </c>
      <c r="C113" s="19">
        <v>392.5</v>
      </c>
      <c r="D113" s="19">
        <v>392.5</v>
      </c>
      <c r="E113" s="19">
        <v>392.5</v>
      </c>
      <c r="AA113" s="43">
        <v>374.1</v>
      </c>
      <c r="CI113" s="41">
        <v>22.2</v>
      </c>
      <c r="CJ113" s="41">
        <v>22.2</v>
      </c>
      <c r="CK113" s="41">
        <v>22.2</v>
      </c>
    </row>
    <row r="114" spans="1:162" s="40" customFormat="1" ht="66">
      <c r="A114" s="39"/>
      <c r="B114" s="28" t="s">
        <v>182</v>
      </c>
      <c r="C114" s="29">
        <v>0</v>
      </c>
      <c r="D114" s="29">
        <f>113273.61</f>
        <v>113273.61</v>
      </c>
      <c r="E114" s="29">
        <v>215535.54</v>
      </c>
      <c r="U114" s="64"/>
      <c r="AA114" s="64">
        <v>4639</v>
      </c>
      <c r="FE114" s="41">
        <v>113273.61</v>
      </c>
      <c r="FF114" s="41">
        <v>215535.54</v>
      </c>
    </row>
    <row r="115" spans="1:160" s="45" customFormat="1" ht="81" customHeight="1">
      <c r="A115" s="44"/>
      <c r="B115" s="18" t="s">
        <v>178</v>
      </c>
      <c r="C115" s="19">
        <f>247.406</f>
        <v>247.406</v>
      </c>
      <c r="D115" s="19">
        <v>0</v>
      </c>
      <c r="E115" s="19">
        <v>0</v>
      </c>
      <c r="AA115" s="46">
        <v>146.3</v>
      </c>
      <c r="FD115" s="41">
        <v>247.4063</v>
      </c>
    </row>
    <row r="116" spans="1:33" s="35" customFormat="1" ht="99" hidden="1">
      <c r="A116" s="34"/>
      <c r="B116" s="31" t="s">
        <v>135</v>
      </c>
      <c r="C116" s="19"/>
      <c r="D116" s="19">
        <v>0</v>
      </c>
      <c r="E116" s="19">
        <v>0</v>
      </c>
      <c r="AA116" s="43"/>
      <c r="AG116" s="43">
        <v>101</v>
      </c>
    </row>
    <row r="117" spans="1:33" s="35" customFormat="1" ht="82.5" hidden="1">
      <c r="A117" s="34"/>
      <c r="B117" s="31" t="s">
        <v>136</v>
      </c>
      <c r="C117" s="19"/>
      <c r="D117" s="19">
        <v>0</v>
      </c>
      <c r="E117" s="19">
        <v>0</v>
      </c>
      <c r="AA117" s="43"/>
      <c r="AG117" s="43">
        <v>152</v>
      </c>
    </row>
    <row r="118" spans="1:103" s="35" customFormat="1" ht="82.5" hidden="1">
      <c r="A118" s="34"/>
      <c r="B118" s="31" t="s">
        <v>153</v>
      </c>
      <c r="C118" s="33">
        <v>0</v>
      </c>
      <c r="D118" s="33">
        <v>0</v>
      </c>
      <c r="E118" s="33">
        <v>0</v>
      </c>
      <c r="AA118" s="22"/>
      <c r="AG118" s="22"/>
      <c r="CY118" s="35">
        <v>2000</v>
      </c>
    </row>
    <row r="119" spans="1:160" s="45" customFormat="1" ht="31.5" customHeight="1">
      <c r="A119" s="44"/>
      <c r="B119" s="18" t="s">
        <v>180</v>
      </c>
      <c r="C119" s="19">
        <f>13152.5</f>
        <v>13152.5</v>
      </c>
      <c r="D119" s="19">
        <v>0</v>
      </c>
      <c r="E119" s="19">
        <v>0</v>
      </c>
      <c r="AA119" s="46"/>
      <c r="AG119" s="46">
        <v>75.8</v>
      </c>
      <c r="CT119" s="41">
        <v>158.4</v>
      </c>
      <c r="FD119" s="67">
        <v>13152.5</v>
      </c>
    </row>
    <row r="120" spans="1:33" s="35" customFormat="1" ht="66" hidden="1">
      <c r="A120" s="34"/>
      <c r="B120" s="31" t="s">
        <v>137</v>
      </c>
      <c r="C120" s="19"/>
      <c r="D120" s="19">
        <v>0</v>
      </c>
      <c r="E120" s="19">
        <v>0</v>
      </c>
      <c r="AA120" s="43"/>
      <c r="AG120" s="43">
        <v>216.6</v>
      </c>
    </row>
    <row r="121" spans="1:160" s="45" customFormat="1" ht="80.25" customHeight="1">
      <c r="A121" s="44"/>
      <c r="B121" s="18" t="s">
        <v>179</v>
      </c>
      <c r="C121" s="19">
        <f>5687.1</f>
        <v>5687.1</v>
      </c>
      <c r="D121" s="19">
        <v>0</v>
      </c>
      <c r="E121" s="19">
        <v>0</v>
      </c>
      <c r="AA121" s="46"/>
      <c r="AG121" s="46"/>
      <c r="AL121" s="46">
        <v>591.8</v>
      </c>
      <c r="FD121" s="65">
        <v>5687.1</v>
      </c>
    </row>
    <row r="122" spans="1:103" s="35" customFormat="1" ht="132" hidden="1">
      <c r="A122" s="34"/>
      <c r="B122" s="31" t="s">
        <v>152</v>
      </c>
      <c r="C122" s="33">
        <v>0</v>
      </c>
      <c r="D122" s="33">
        <v>0</v>
      </c>
      <c r="E122" s="33">
        <v>0</v>
      </c>
      <c r="AA122" s="22"/>
      <c r="AG122" s="22"/>
      <c r="AL122" s="22"/>
      <c r="AV122" s="22">
        <v>2368.942</v>
      </c>
      <c r="CT122" s="22">
        <v>48631.2025</v>
      </c>
      <c r="CY122" s="22">
        <v>-44004.9</v>
      </c>
    </row>
    <row r="123" spans="1:103" s="35" customFormat="1" ht="198" hidden="1">
      <c r="A123" s="34"/>
      <c r="B123" s="31" t="s">
        <v>154</v>
      </c>
      <c r="C123" s="33">
        <v>0</v>
      </c>
      <c r="D123" s="33">
        <v>0</v>
      </c>
      <c r="E123" s="33">
        <v>0</v>
      </c>
      <c r="AA123" s="22"/>
      <c r="AG123" s="22"/>
      <c r="AL123" s="22"/>
      <c r="AV123" s="22"/>
      <c r="CT123" s="22"/>
      <c r="CY123" s="22">
        <v>191326</v>
      </c>
    </row>
    <row r="124" spans="1:136" s="45" customFormat="1" ht="33">
      <c r="A124" s="44"/>
      <c r="B124" s="18" t="s">
        <v>189</v>
      </c>
      <c r="C124" s="19">
        <f>31804.6+983.6</f>
        <v>32788.2</v>
      </c>
      <c r="D124" s="19">
        <v>0</v>
      </c>
      <c r="E124" s="19">
        <v>0</v>
      </c>
      <c r="AA124" s="46"/>
      <c r="AG124" s="46"/>
      <c r="AL124" s="46"/>
      <c r="AV124" s="46"/>
      <c r="CT124" s="43"/>
      <c r="CY124" s="43"/>
      <c r="EF124" s="41">
        <f>31804.6+983.6</f>
        <v>32788.2</v>
      </c>
    </row>
    <row r="125" spans="1:154" s="45" customFormat="1" ht="49.5">
      <c r="A125" s="44"/>
      <c r="B125" s="18" t="s">
        <v>176</v>
      </c>
      <c r="C125" s="19">
        <v>2097.93</v>
      </c>
      <c r="D125" s="19">
        <v>0</v>
      </c>
      <c r="E125" s="19">
        <v>0</v>
      </c>
      <c r="AA125" s="46"/>
      <c r="AG125" s="46"/>
      <c r="AL125" s="46"/>
      <c r="AV125" s="46"/>
      <c r="CT125" s="43"/>
      <c r="CY125" s="43"/>
      <c r="EF125" s="41"/>
      <c r="EX125" s="41">
        <v>2097.93</v>
      </c>
    </row>
    <row r="126" spans="1:154" s="45" customFormat="1" ht="54.75" customHeight="1">
      <c r="A126" s="44"/>
      <c r="B126" s="18" t="s">
        <v>190</v>
      </c>
      <c r="C126" s="19">
        <v>8438.4</v>
      </c>
      <c r="D126" s="19">
        <v>0</v>
      </c>
      <c r="E126" s="19">
        <v>0</v>
      </c>
      <c r="AA126" s="46"/>
      <c r="AG126" s="46"/>
      <c r="AL126" s="46"/>
      <c r="AV126" s="46"/>
      <c r="CT126" s="43"/>
      <c r="CY126" s="43"/>
      <c r="EF126" s="41"/>
      <c r="EX126" s="41"/>
    </row>
    <row r="127" spans="1:182" s="45" customFormat="1" ht="47.25" customHeight="1">
      <c r="A127" s="44"/>
      <c r="B127" s="18" t="s">
        <v>173</v>
      </c>
      <c r="C127" s="19">
        <v>15160.787</v>
      </c>
      <c r="D127" s="19">
        <v>0</v>
      </c>
      <c r="E127" s="19">
        <v>0</v>
      </c>
      <c r="G127" s="46"/>
      <c r="P127" s="46"/>
      <c r="U127" s="91">
        <v>6731.85</v>
      </c>
      <c r="AL127" s="46">
        <v>36.025</v>
      </c>
      <c r="FZ127" s="22" t="s">
        <v>192</v>
      </c>
    </row>
    <row r="128" spans="1:87" s="35" customFormat="1" ht="63.75" customHeight="1">
      <c r="A128" s="34"/>
      <c r="B128" s="18" t="s">
        <v>172</v>
      </c>
      <c r="C128" s="19">
        <v>89361.491</v>
      </c>
      <c r="D128" s="19">
        <v>0</v>
      </c>
      <c r="E128" s="19">
        <v>0</v>
      </c>
      <c r="F128" s="41"/>
      <c r="U128" s="43"/>
      <c r="AA128" s="43">
        <v>50209.424</v>
      </c>
      <c r="CI128" s="41">
        <v>72428.279</v>
      </c>
    </row>
    <row r="129" spans="1:136" s="45" customFormat="1" ht="231.75" customHeight="1">
      <c r="A129" s="44"/>
      <c r="B129" s="18" t="s">
        <v>174</v>
      </c>
      <c r="C129" s="19">
        <v>0</v>
      </c>
      <c r="D129" s="19">
        <v>136119.2</v>
      </c>
      <c r="E129" s="19">
        <v>124297.6</v>
      </c>
      <c r="AA129" s="46"/>
      <c r="AG129" s="46"/>
      <c r="AL129" s="46"/>
      <c r="AV129" s="46"/>
      <c r="CT129" s="43"/>
      <c r="CY129" s="43"/>
      <c r="EF129" s="41"/>
    </row>
    <row r="130" spans="1:184" s="45" customFormat="1" ht="115.5">
      <c r="A130" s="44"/>
      <c r="B130" s="18" t="s">
        <v>191</v>
      </c>
      <c r="C130" s="19">
        <v>137214.9</v>
      </c>
      <c r="D130" s="19">
        <v>129870.1</v>
      </c>
      <c r="E130" s="19">
        <v>296208.2</v>
      </c>
      <c r="AA130" s="46"/>
      <c r="AG130" s="46"/>
      <c r="AL130" s="46"/>
      <c r="AV130" s="46"/>
      <c r="CT130" s="43"/>
      <c r="CY130" s="43"/>
      <c r="EF130" s="41"/>
      <c r="FZ130" s="42">
        <v>137214.9</v>
      </c>
      <c r="GA130" s="42">
        <v>129870.1</v>
      </c>
      <c r="GB130" s="42">
        <v>296208.2</v>
      </c>
    </row>
    <row r="131" spans="1:176" s="45" customFormat="1" ht="132">
      <c r="A131" s="44"/>
      <c r="B131" s="18" t="s">
        <v>184</v>
      </c>
      <c r="C131" s="19">
        <v>2151.208</v>
      </c>
      <c r="D131" s="19">
        <v>0</v>
      </c>
      <c r="E131" s="19">
        <v>0</v>
      </c>
      <c r="AA131" s="46"/>
      <c r="AG131" s="46"/>
      <c r="AL131" s="46"/>
      <c r="AV131" s="46"/>
      <c r="CT131" s="43"/>
      <c r="CY131" s="43"/>
      <c r="EF131" s="41"/>
      <c r="FT131" s="41"/>
    </row>
    <row r="132" spans="1:154" s="45" customFormat="1" ht="66">
      <c r="A132" s="44"/>
      <c r="B132" s="18" t="s">
        <v>188</v>
      </c>
      <c r="C132" s="19">
        <v>491.1</v>
      </c>
      <c r="D132" s="19">
        <v>0</v>
      </c>
      <c r="E132" s="19">
        <v>0</v>
      </c>
      <c r="AA132" s="46"/>
      <c r="AG132" s="46"/>
      <c r="AL132" s="46"/>
      <c r="AV132" s="46"/>
      <c r="CT132" s="43"/>
      <c r="CY132" s="43"/>
      <c r="EF132" s="41"/>
      <c r="EX132" s="41">
        <v>491.1</v>
      </c>
    </row>
    <row r="133" spans="1:154" s="45" customFormat="1" ht="66">
      <c r="A133" s="44"/>
      <c r="B133" s="18" t="s">
        <v>175</v>
      </c>
      <c r="C133" s="19">
        <v>2000</v>
      </c>
      <c r="D133" s="19">
        <v>0</v>
      </c>
      <c r="E133" s="19">
        <v>0</v>
      </c>
      <c r="AA133" s="46"/>
      <c r="AG133" s="46"/>
      <c r="AL133" s="46"/>
      <c r="AV133" s="46"/>
      <c r="CT133" s="43"/>
      <c r="CY133" s="43"/>
      <c r="EF133" s="41"/>
      <c r="EX133" s="41">
        <v>2000</v>
      </c>
    </row>
    <row r="134" spans="1:5" s="6" customFormat="1" ht="33">
      <c r="A134" s="12" t="s">
        <v>16</v>
      </c>
      <c r="B134" s="13" t="s">
        <v>17</v>
      </c>
      <c r="C134" s="15">
        <f>C135+C136+C137+C138+C139+C165+C166+C167+C168+C169+C170+C171+C172+C173+C174+C175</f>
        <v>2522138.8239999996</v>
      </c>
      <c r="D134" s="15">
        <f>D135+D136+D137+D138+D139+D165+D166+D167+D168+D169+D170+D171+D172+D173+D174+D175</f>
        <v>2445344.0379999997</v>
      </c>
      <c r="E134" s="15">
        <f>E135+E136+E137+E138+E139+E165+E166+E167+E168+E169+E170+E171+E172+E173+E174+E175</f>
        <v>2421003.838</v>
      </c>
    </row>
    <row r="135" spans="1:182" s="6" customFormat="1" ht="33">
      <c r="A135" s="25"/>
      <c r="B135" s="18" t="s">
        <v>101</v>
      </c>
      <c r="C135" s="19">
        <f>230910.2-10000</f>
        <v>220910.2</v>
      </c>
      <c r="D135" s="19">
        <v>230910.2</v>
      </c>
      <c r="E135" s="19">
        <v>230910.2</v>
      </c>
      <c r="BU135" s="24">
        <v>-9000</v>
      </c>
      <c r="DF135" s="24">
        <v>-106800</v>
      </c>
      <c r="FZ135" s="24">
        <v>-10000</v>
      </c>
    </row>
    <row r="136" spans="1:5" s="6" customFormat="1" ht="48.75" customHeight="1" hidden="1">
      <c r="A136" s="25"/>
      <c r="B136" s="18" t="s">
        <v>65</v>
      </c>
      <c r="C136" s="19"/>
      <c r="D136" s="19"/>
      <c r="E136" s="19"/>
    </row>
    <row r="137" spans="1:5" s="6" customFormat="1" ht="66">
      <c r="A137" s="25"/>
      <c r="B137" s="18" t="s">
        <v>99</v>
      </c>
      <c r="C137" s="19">
        <v>13302.4</v>
      </c>
      <c r="D137" s="19">
        <v>12839.5</v>
      </c>
      <c r="E137" s="19">
        <v>12839.5</v>
      </c>
    </row>
    <row r="138" spans="1:5" s="30" customFormat="1" ht="75" customHeight="1">
      <c r="A138" s="27"/>
      <c r="B138" s="28" t="s">
        <v>84</v>
      </c>
      <c r="C138" s="29">
        <v>196.2</v>
      </c>
      <c r="D138" s="29">
        <v>215</v>
      </c>
      <c r="E138" s="29">
        <v>242</v>
      </c>
    </row>
    <row r="139" spans="1:5" ht="33">
      <c r="A139" s="25" t="s">
        <v>18</v>
      </c>
      <c r="B139" s="18" t="s">
        <v>12</v>
      </c>
      <c r="C139" s="19">
        <f>SUM(C141:C164)</f>
        <v>2133036.6</v>
      </c>
      <c r="D139" s="19">
        <f>SUM(D141:D164)</f>
        <v>2060454.0000000002</v>
      </c>
      <c r="E139" s="19">
        <f>SUM(E141:E164)</f>
        <v>2036543.8000000003</v>
      </c>
    </row>
    <row r="140" spans="1:3" s="6" customFormat="1" ht="13.5" customHeight="1">
      <c r="A140" s="25"/>
      <c r="B140" s="18" t="s">
        <v>11</v>
      </c>
      <c r="C140" s="47"/>
    </row>
    <row r="141" spans="1:73" s="6" customFormat="1" ht="49.5" customHeight="1">
      <c r="A141" s="25"/>
      <c r="B141" s="18" t="s">
        <v>87</v>
      </c>
      <c r="C141" s="19">
        <v>405850.3</v>
      </c>
      <c r="D141" s="19">
        <v>386090.6</v>
      </c>
      <c r="E141" s="19">
        <v>371044.1</v>
      </c>
      <c r="BU141" s="24">
        <v>-11346</v>
      </c>
    </row>
    <row r="142" spans="1:5" s="6" customFormat="1" ht="49.5">
      <c r="A142" s="25"/>
      <c r="B142" s="18" t="s">
        <v>88</v>
      </c>
      <c r="C142" s="19">
        <v>1675.3</v>
      </c>
      <c r="D142" s="19">
        <v>1675.3</v>
      </c>
      <c r="E142" s="19">
        <v>1675.3</v>
      </c>
    </row>
    <row r="143" spans="1:110" s="6" customFormat="1" ht="49.5">
      <c r="A143" s="25"/>
      <c r="B143" s="18" t="s">
        <v>86</v>
      </c>
      <c r="C143" s="19">
        <v>14516.4</v>
      </c>
      <c r="D143" s="19">
        <v>14516.4</v>
      </c>
      <c r="E143" s="19">
        <v>14516.4</v>
      </c>
      <c r="BU143" s="24">
        <v>-340</v>
      </c>
      <c r="DF143" s="24">
        <v>-550</v>
      </c>
    </row>
    <row r="144" spans="1:92" s="6" customFormat="1" ht="47.25" customHeight="1">
      <c r="A144" s="25"/>
      <c r="B144" s="18" t="s">
        <v>143</v>
      </c>
      <c r="C144" s="19">
        <v>34714.3</v>
      </c>
      <c r="D144" s="19">
        <v>34714.3</v>
      </c>
      <c r="E144" s="19">
        <v>34714.3</v>
      </c>
      <c r="AL144" s="24">
        <v>7.6</v>
      </c>
      <c r="CN144" s="48">
        <v>36.7</v>
      </c>
    </row>
    <row r="145" spans="1:5" s="6" customFormat="1" ht="99">
      <c r="A145" s="25"/>
      <c r="B145" s="18" t="s">
        <v>162</v>
      </c>
      <c r="C145" s="19">
        <v>2</v>
      </c>
      <c r="D145" s="19">
        <v>2</v>
      </c>
      <c r="E145" s="19">
        <v>2</v>
      </c>
    </row>
    <row r="146" spans="1:5" s="23" customFormat="1" ht="49.5" hidden="1">
      <c r="A146" s="32"/>
      <c r="B146" s="31" t="s">
        <v>85</v>
      </c>
      <c r="C146" s="33">
        <f>6608-6608</f>
        <v>0</v>
      </c>
      <c r="D146" s="19"/>
      <c r="E146" s="19"/>
    </row>
    <row r="147" spans="1:160" s="6" customFormat="1" ht="309" customHeight="1">
      <c r="A147" s="25"/>
      <c r="B147" s="18" t="s">
        <v>163</v>
      </c>
      <c r="C147" s="19">
        <f>1328818.7+637+10252.7</f>
        <v>1339708.4</v>
      </c>
      <c r="D147" s="19">
        <v>1297586.1</v>
      </c>
      <c r="E147" s="19">
        <v>1297586.1</v>
      </c>
      <c r="F147" s="24">
        <v>3152.9</v>
      </c>
      <c r="G147" s="24"/>
      <c r="L147" s="24"/>
      <c r="U147" s="24">
        <v>-943.9</v>
      </c>
      <c r="BU147" s="24">
        <v>-90</v>
      </c>
      <c r="CN147" s="48">
        <v>946</v>
      </c>
      <c r="CT147" s="24">
        <v>14662.5</v>
      </c>
      <c r="CY147" s="24">
        <v>17180</v>
      </c>
      <c r="DF147" s="24">
        <v>8748.5</v>
      </c>
      <c r="FD147" s="24">
        <v>637</v>
      </c>
    </row>
    <row r="148" spans="1:3" s="6" customFormat="1" ht="69" customHeight="1" hidden="1">
      <c r="A148" s="25"/>
      <c r="B148" s="18" t="s">
        <v>34</v>
      </c>
      <c r="C148" s="19"/>
    </row>
    <row r="149" spans="1:3" s="52" customFormat="1" ht="82.5" hidden="1">
      <c r="A149" s="49"/>
      <c r="B149" s="50" t="s">
        <v>81</v>
      </c>
      <c r="C149" s="51"/>
    </row>
    <row r="150" spans="1:6" s="6" customFormat="1" ht="82.5">
      <c r="A150" s="25"/>
      <c r="B150" s="18" t="s">
        <v>80</v>
      </c>
      <c r="C150" s="19">
        <v>10905.1</v>
      </c>
      <c r="D150" s="19">
        <v>10905.1</v>
      </c>
      <c r="E150" s="19">
        <v>10905.1</v>
      </c>
      <c r="F150" s="24">
        <v>-17.2</v>
      </c>
    </row>
    <row r="151" spans="1:110" s="6" customFormat="1" ht="82.5">
      <c r="A151" s="25"/>
      <c r="B151" s="18" t="s">
        <v>98</v>
      </c>
      <c r="C151" s="19">
        <v>733.8</v>
      </c>
      <c r="D151" s="19">
        <v>733.8</v>
      </c>
      <c r="E151" s="19">
        <v>733.8</v>
      </c>
      <c r="BU151" s="24">
        <v>140</v>
      </c>
      <c r="CI151" s="24">
        <v>733.8</v>
      </c>
      <c r="DF151" s="24">
        <v>160.4</v>
      </c>
    </row>
    <row r="152" spans="1:5" s="6" customFormat="1" ht="123.75" customHeight="1" hidden="1">
      <c r="A152" s="25"/>
      <c r="B152" s="31" t="s">
        <v>35</v>
      </c>
      <c r="C152" s="19"/>
      <c r="D152" s="19"/>
      <c r="E152" s="19"/>
    </row>
    <row r="153" spans="1:5" s="23" customFormat="1" ht="49.5" hidden="1">
      <c r="A153" s="32"/>
      <c r="B153" s="31" t="s">
        <v>79</v>
      </c>
      <c r="C153" s="33"/>
      <c r="D153" s="19"/>
      <c r="E153" s="19"/>
    </row>
    <row r="154" spans="1:110" s="6" customFormat="1" ht="66">
      <c r="A154" s="25"/>
      <c r="B154" s="18" t="s">
        <v>164</v>
      </c>
      <c r="C154" s="19">
        <v>18112.8</v>
      </c>
      <c r="D154" s="19">
        <v>18112.8</v>
      </c>
      <c r="E154" s="19">
        <v>18112.8</v>
      </c>
      <c r="P154" s="24"/>
      <c r="BU154" s="24">
        <v>2763</v>
      </c>
      <c r="DF154" s="24">
        <v>1691.4</v>
      </c>
    </row>
    <row r="155" spans="1:110" s="6" customFormat="1" ht="231">
      <c r="A155" s="25"/>
      <c r="B155" s="18" t="s">
        <v>127</v>
      </c>
      <c r="C155" s="19">
        <v>23274</v>
      </c>
      <c r="D155" s="19">
        <v>21940.2</v>
      </c>
      <c r="E155" s="19">
        <v>21940.2</v>
      </c>
      <c r="BU155" s="24"/>
      <c r="DF155" s="24">
        <v>204.7</v>
      </c>
    </row>
    <row r="156" spans="1:110" s="6" customFormat="1" ht="108.75" customHeight="1">
      <c r="A156" s="25"/>
      <c r="B156" s="18" t="s">
        <v>165</v>
      </c>
      <c r="C156" s="19">
        <v>47960.9</v>
      </c>
      <c r="D156" s="19">
        <v>47960.9</v>
      </c>
      <c r="E156" s="19">
        <v>47960.9</v>
      </c>
      <c r="DF156" s="24">
        <v>-1000</v>
      </c>
    </row>
    <row r="157" spans="1:110" s="6" customFormat="1" ht="66">
      <c r="A157" s="25"/>
      <c r="B157" s="18" t="s">
        <v>144</v>
      </c>
      <c r="C157" s="19">
        <v>220.9</v>
      </c>
      <c r="D157" s="19">
        <v>220.9</v>
      </c>
      <c r="E157" s="19">
        <v>220.9</v>
      </c>
      <c r="DF157" s="24">
        <v>6.4</v>
      </c>
    </row>
    <row r="158" spans="1:21" s="6" customFormat="1" ht="66">
      <c r="A158" s="25"/>
      <c r="B158" s="18" t="s">
        <v>62</v>
      </c>
      <c r="C158" s="19">
        <v>12</v>
      </c>
      <c r="D158" s="19">
        <v>12</v>
      </c>
      <c r="E158" s="19">
        <v>12</v>
      </c>
      <c r="U158" s="24"/>
    </row>
    <row r="159" spans="1:73" s="6" customFormat="1" ht="49.5">
      <c r="A159" s="25"/>
      <c r="B159" s="18" t="s">
        <v>63</v>
      </c>
      <c r="C159" s="19">
        <v>223914.1</v>
      </c>
      <c r="D159" s="19">
        <v>214884.2</v>
      </c>
      <c r="E159" s="19">
        <v>207137.5</v>
      </c>
      <c r="BU159" s="24">
        <v>-7820</v>
      </c>
    </row>
    <row r="160" spans="1:5" s="6" customFormat="1" ht="66">
      <c r="A160" s="25"/>
      <c r="B160" s="18" t="s">
        <v>64</v>
      </c>
      <c r="C160" s="19">
        <v>510</v>
      </c>
      <c r="D160" s="19">
        <v>510</v>
      </c>
      <c r="E160" s="19">
        <v>510</v>
      </c>
    </row>
    <row r="161" spans="1:5" s="6" customFormat="1" ht="69" customHeight="1">
      <c r="A161" s="25"/>
      <c r="B161" s="66" t="s">
        <v>100</v>
      </c>
      <c r="C161" s="19">
        <v>577.6</v>
      </c>
      <c r="D161" s="19">
        <v>577.6</v>
      </c>
      <c r="E161" s="19">
        <v>577.6</v>
      </c>
    </row>
    <row r="162" spans="1:21" s="52" customFormat="1" ht="181.5">
      <c r="A162" s="49"/>
      <c r="B162" s="18" t="s">
        <v>166</v>
      </c>
      <c r="C162" s="19">
        <v>2408.6</v>
      </c>
      <c r="D162" s="19">
        <v>2408.6</v>
      </c>
      <c r="E162" s="19">
        <v>2408.6</v>
      </c>
      <c r="U162" s="24"/>
    </row>
    <row r="163" spans="1:160" s="23" customFormat="1" ht="214.5">
      <c r="A163" s="32"/>
      <c r="B163" s="18" t="s">
        <v>142</v>
      </c>
      <c r="C163" s="19">
        <f>6486.2-637</f>
        <v>5849.2</v>
      </c>
      <c r="D163" s="19">
        <v>6486.2</v>
      </c>
      <c r="E163" s="19">
        <v>6486.2</v>
      </c>
      <c r="BU163" s="24"/>
      <c r="DF163" s="24">
        <v>-600.7</v>
      </c>
      <c r="FD163" s="24">
        <v>-637</v>
      </c>
    </row>
    <row r="164" spans="1:110" s="23" customFormat="1" ht="82.5">
      <c r="A164" s="32"/>
      <c r="B164" s="18" t="s">
        <v>167</v>
      </c>
      <c r="C164" s="19">
        <v>2090.9</v>
      </c>
      <c r="D164" s="19">
        <v>1117</v>
      </c>
      <c r="E164" s="19">
        <v>0</v>
      </c>
      <c r="BU164" s="24"/>
      <c r="DF164" s="24">
        <v>1357.8</v>
      </c>
    </row>
    <row r="165" spans="1:5" s="6" customFormat="1" ht="66">
      <c r="A165" s="25"/>
      <c r="B165" s="18" t="s">
        <v>61</v>
      </c>
      <c r="C165" s="19">
        <v>1575.8</v>
      </c>
      <c r="D165" s="19">
        <v>1575.8</v>
      </c>
      <c r="E165" s="19">
        <v>1575.8</v>
      </c>
    </row>
    <row r="166" spans="1:182" s="17" customFormat="1" ht="66">
      <c r="A166" s="54" t="s">
        <v>14</v>
      </c>
      <c r="B166" s="18" t="s">
        <v>151</v>
      </c>
      <c r="C166" s="19">
        <v>51484.724</v>
      </c>
      <c r="D166" s="19">
        <v>51757.438</v>
      </c>
      <c r="E166" s="19">
        <v>51757.438</v>
      </c>
      <c r="G166" s="24">
        <v>-44.1</v>
      </c>
      <c r="H166" s="24">
        <v>-146.8</v>
      </c>
      <c r="P166" s="24"/>
      <c r="BO166" s="24">
        <v>-180.8</v>
      </c>
      <c r="CI166" s="24"/>
      <c r="CJ166" s="24"/>
      <c r="CK166" s="24"/>
      <c r="FZ166" s="17" t="s">
        <v>192</v>
      </c>
    </row>
    <row r="167" spans="1:182" s="6" customFormat="1" ht="49.5">
      <c r="A167" s="25"/>
      <c r="B167" s="18" t="s">
        <v>82</v>
      </c>
      <c r="C167" s="19">
        <f>69171.1-1250</f>
        <v>67921.1</v>
      </c>
      <c r="D167" s="19">
        <v>51182.5</v>
      </c>
      <c r="E167" s="19">
        <v>51182.5</v>
      </c>
      <c r="BU167" s="24">
        <v>-150</v>
      </c>
      <c r="CY167" s="24">
        <v>-1000</v>
      </c>
      <c r="FD167" s="24">
        <v>-1250</v>
      </c>
      <c r="FZ167" s="17" t="s">
        <v>192</v>
      </c>
    </row>
    <row r="168" spans="1:110" s="6" customFormat="1" ht="82.5">
      <c r="A168" s="25"/>
      <c r="B168" s="18" t="s">
        <v>83</v>
      </c>
      <c r="C168" s="19">
        <v>15477.4</v>
      </c>
      <c r="D168" s="19">
        <v>15477.4</v>
      </c>
      <c r="E168" s="19">
        <v>15477.4</v>
      </c>
      <c r="BU168" s="24">
        <v>19</v>
      </c>
      <c r="DF168" s="24">
        <v>-375.5</v>
      </c>
    </row>
    <row r="169" spans="1:3" s="6" customFormat="1" ht="132" hidden="1">
      <c r="A169" s="25"/>
      <c r="B169" s="18" t="s">
        <v>68</v>
      </c>
      <c r="C169" s="19"/>
    </row>
    <row r="170" spans="1:160" s="6" customFormat="1" ht="69" customHeight="1">
      <c r="A170" s="25"/>
      <c r="B170" s="18" t="s">
        <v>126</v>
      </c>
      <c r="C170" s="19">
        <f>10735.3-3000</f>
        <v>7735.299999999999</v>
      </c>
      <c r="D170" s="19">
        <v>10735.3</v>
      </c>
      <c r="E170" s="19">
        <v>10735.3</v>
      </c>
      <c r="AL170" s="24">
        <v>-1000</v>
      </c>
      <c r="BU170" s="24">
        <v>-2900</v>
      </c>
      <c r="CN170" s="24">
        <v>-8321.6</v>
      </c>
      <c r="CY170" s="24">
        <v>-4065.1</v>
      </c>
      <c r="DF170" s="24" t="s">
        <v>156</v>
      </c>
      <c r="FD170" s="24">
        <v>-3000</v>
      </c>
    </row>
    <row r="171" spans="1:154" s="6" customFormat="1" ht="50.25" customHeight="1">
      <c r="A171" s="25"/>
      <c r="B171" s="18" t="s">
        <v>141</v>
      </c>
      <c r="C171" s="19">
        <f>10365.1-170.4+304.4</f>
        <v>10499.1</v>
      </c>
      <c r="D171" s="19">
        <f>10360.3-163.4</f>
        <v>10196.9</v>
      </c>
      <c r="E171" s="19">
        <v>9739.9</v>
      </c>
      <c r="AL171" s="24"/>
      <c r="BU171" s="24"/>
      <c r="CI171" s="24">
        <v>0.1</v>
      </c>
      <c r="CY171" s="24">
        <v>344.7</v>
      </c>
      <c r="EX171" s="24">
        <v>304.4</v>
      </c>
    </row>
    <row r="172" spans="1:3" s="17" customFormat="1" ht="82.5" hidden="1">
      <c r="A172" s="54"/>
      <c r="B172" s="55" t="s">
        <v>54</v>
      </c>
      <c r="C172" s="53"/>
    </row>
    <row r="173" spans="1:3" s="17" customFormat="1" ht="48.75" customHeight="1" hidden="1">
      <c r="A173" s="54"/>
      <c r="B173" s="54" t="s">
        <v>32</v>
      </c>
      <c r="C173" s="53"/>
    </row>
    <row r="174" spans="1:3" s="17" customFormat="1" ht="132" hidden="1">
      <c r="A174" s="54"/>
      <c r="B174" s="54" t="s">
        <v>43</v>
      </c>
      <c r="C174" s="53"/>
    </row>
    <row r="175" spans="1:5" s="23" customFormat="1" ht="33" hidden="1">
      <c r="A175" s="32"/>
      <c r="B175" s="32" t="s">
        <v>110</v>
      </c>
      <c r="C175" s="33">
        <v>0</v>
      </c>
      <c r="D175" s="33">
        <v>0</v>
      </c>
      <c r="E175" s="33">
        <v>0</v>
      </c>
    </row>
    <row r="176" spans="1:5" s="57" customFormat="1" ht="14.25" customHeight="1">
      <c r="A176" s="20" t="s">
        <v>13</v>
      </c>
      <c r="B176" s="56" t="s">
        <v>19</v>
      </c>
      <c r="C176" s="15">
        <f>C177+C180+C178+C179+C182+C181+C187+C186+C184+C185+C183+C188+C189+C190</f>
        <v>318277.36299999995</v>
      </c>
      <c r="D176" s="15">
        <f>D177+D180+D178+D179+D182+D181+D187+D186+D184+D185+D183+D188+D189+D190</f>
        <v>0</v>
      </c>
      <c r="E176" s="15">
        <f>E177+E180+E178+E179+E182+E181+E187+E186+E184+E185+E183+E188+E189+E190</f>
        <v>0</v>
      </c>
    </row>
    <row r="177" spans="1:3" s="23" customFormat="1" ht="82.5" hidden="1">
      <c r="A177" s="32"/>
      <c r="B177" s="32" t="s">
        <v>119</v>
      </c>
      <c r="C177" s="33"/>
    </row>
    <row r="178" spans="1:3" s="23" customFormat="1" ht="49.5" hidden="1">
      <c r="A178" s="32"/>
      <c r="B178" s="32" t="s">
        <v>76</v>
      </c>
      <c r="C178" s="33"/>
    </row>
    <row r="179" spans="1:3" s="23" customFormat="1" ht="49.5" hidden="1">
      <c r="A179" s="32"/>
      <c r="B179" s="32" t="s">
        <v>77</v>
      </c>
      <c r="C179" s="33"/>
    </row>
    <row r="180" spans="1:3" s="23" customFormat="1" ht="49.5" hidden="1">
      <c r="A180" s="32"/>
      <c r="B180" s="32" t="s">
        <v>57</v>
      </c>
      <c r="C180" s="33"/>
    </row>
    <row r="181" spans="1:110" s="26" customFormat="1" ht="49.5">
      <c r="A181" s="25"/>
      <c r="B181" s="18" t="s">
        <v>134</v>
      </c>
      <c r="C181" s="19">
        <f>2911.6</f>
        <v>2911.6</v>
      </c>
      <c r="D181" s="19">
        <v>0</v>
      </c>
      <c r="E181" s="19">
        <v>0</v>
      </c>
      <c r="AA181" s="26">
        <v>19133.7</v>
      </c>
      <c r="AL181" s="26">
        <v>9607.8</v>
      </c>
      <c r="CN181" s="26">
        <v>13125.6</v>
      </c>
      <c r="CT181" s="26">
        <v>3966.6</v>
      </c>
      <c r="CY181" s="26">
        <v>7030.8</v>
      </c>
      <c r="DF181" s="26">
        <v>1403.6</v>
      </c>
    </row>
    <row r="182" spans="1:160" s="26" customFormat="1" ht="80.25" customHeight="1">
      <c r="A182" s="25"/>
      <c r="B182" s="58" t="s">
        <v>109</v>
      </c>
      <c r="C182" s="19">
        <v>36</v>
      </c>
      <c r="D182" s="19">
        <v>0</v>
      </c>
      <c r="E182" s="19">
        <v>0</v>
      </c>
      <c r="F182" s="24">
        <v>17</v>
      </c>
      <c r="AL182" s="24">
        <v>42.5</v>
      </c>
      <c r="BU182" s="24">
        <v>47.5</v>
      </c>
      <c r="CY182" s="21"/>
      <c r="FD182" s="24">
        <v>36</v>
      </c>
    </row>
    <row r="183" spans="1:103" s="26" customFormat="1" ht="49.5">
      <c r="A183" s="25"/>
      <c r="B183" s="58" t="s">
        <v>168</v>
      </c>
      <c r="C183" s="19">
        <f>2873.4+45.85+239.495</f>
        <v>3158.745</v>
      </c>
      <c r="D183" s="19">
        <v>0</v>
      </c>
      <c r="E183" s="19">
        <v>0</v>
      </c>
      <c r="F183" s="24"/>
      <c r="AL183" s="24"/>
      <c r="BU183" s="24"/>
      <c r="CY183" s="21"/>
    </row>
    <row r="184" spans="1:182" s="26" customFormat="1" ht="82.5">
      <c r="A184" s="25"/>
      <c r="B184" s="58" t="s">
        <v>187</v>
      </c>
      <c r="C184" s="19">
        <f>48501.6+245796.087</f>
        <v>294297.687</v>
      </c>
      <c r="D184" s="19">
        <v>0</v>
      </c>
      <c r="E184" s="19">
        <v>0</v>
      </c>
      <c r="F184" s="24"/>
      <c r="AL184" s="24"/>
      <c r="BU184" s="24"/>
      <c r="CY184" s="24">
        <v>378226.24</v>
      </c>
      <c r="CZ184" s="24">
        <v>48501.6</v>
      </c>
      <c r="FZ184" s="69">
        <v>245796.08697</v>
      </c>
    </row>
    <row r="185" spans="1:110" s="23" customFormat="1" ht="165" hidden="1">
      <c r="A185" s="32"/>
      <c r="B185" s="59" t="s">
        <v>155</v>
      </c>
      <c r="C185" s="33">
        <v>0</v>
      </c>
      <c r="D185" s="33">
        <v>0</v>
      </c>
      <c r="E185" s="33">
        <v>0</v>
      </c>
      <c r="DF185" s="23">
        <v>6619</v>
      </c>
    </row>
    <row r="186" spans="1:73" s="23" customFormat="1" ht="81" customHeight="1" hidden="1">
      <c r="A186" s="32"/>
      <c r="B186" s="59" t="s">
        <v>139</v>
      </c>
      <c r="C186" s="33"/>
      <c r="D186" s="33">
        <v>0</v>
      </c>
      <c r="E186" s="33">
        <v>0</v>
      </c>
      <c r="BU186" s="23">
        <v>12499.5</v>
      </c>
    </row>
    <row r="187" spans="1:160" s="30" customFormat="1" ht="82.5">
      <c r="A187" s="27"/>
      <c r="B187" s="68" t="s">
        <v>181</v>
      </c>
      <c r="C187" s="29">
        <f>259.5</f>
        <v>259.5</v>
      </c>
      <c r="D187" s="19">
        <v>0</v>
      </c>
      <c r="E187" s="19">
        <v>0</v>
      </c>
      <c r="FD187" s="24">
        <v>259.5</v>
      </c>
    </row>
    <row r="188" spans="1:160" s="30" customFormat="1" ht="66">
      <c r="A188" s="27"/>
      <c r="B188" s="68" t="s">
        <v>177</v>
      </c>
      <c r="C188" s="29">
        <f>55</f>
        <v>55</v>
      </c>
      <c r="D188" s="19">
        <v>0</v>
      </c>
      <c r="E188" s="19">
        <v>0</v>
      </c>
      <c r="FD188" s="24">
        <v>55</v>
      </c>
    </row>
    <row r="189" spans="1:176" s="30" customFormat="1" ht="66">
      <c r="A189" s="27"/>
      <c r="B189" s="68" t="s">
        <v>185</v>
      </c>
      <c r="C189" s="29">
        <v>2000.961</v>
      </c>
      <c r="D189" s="19">
        <v>0</v>
      </c>
      <c r="E189" s="19">
        <v>0</v>
      </c>
      <c r="FD189" s="24"/>
      <c r="FT189" s="24">
        <v>2000.961</v>
      </c>
    </row>
    <row r="190" spans="1:176" s="30" customFormat="1" ht="49.5">
      <c r="A190" s="27"/>
      <c r="B190" s="68" t="s">
        <v>186</v>
      </c>
      <c r="C190" s="29">
        <v>15557.87</v>
      </c>
      <c r="D190" s="19">
        <v>0</v>
      </c>
      <c r="E190" s="19">
        <v>0</v>
      </c>
      <c r="FD190" s="24"/>
      <c r="FT190" s="24">
        <v>15557.87</v>
      </c>
    </row>
    <row r="191" spans="3:5" ht="16.5">
      <c r="C191" s="61"/>
      <c r="D191" s="62"/>
      <c r="E191" s="62"/>
    </row>
    <row r="192" ht="16.5">
      <c r="C192" s="63"/>
    </row>
    <row r="193" ht="16.5">
      <c r="C193" s="63"/>
    </row>
    <row r="194" ht="16.5">
      <c r="C194" s="63"/>
    </row>
    <row r="195" ht="16.5">
      <c r="C195" s="63"/>
    </row>
    <row r="196" ht="16.5">
      <c r="C196" s="63"/>
    </row>
    <row r="197" ht="16.5">
      <c r="C197" s="63"/>
    </row>
    <row r="198" ht="16.5">
      <c r="C198" s="63"/>
    </row>
    <row r="199" ht="16.5">
      <c r="C199" s="63"/>
    </row>
    <row r="200" ht="16.5">
      <c r="C200" s="63"/>
    </row>
    <row r="201" ht="16.5">
      <c r="C201" s="63"/>
    </row>
    <row r="202" ht="16.5">
      <c r="C202" s="63"/>
    </row>
    <row r="203" ht="16.5">
      <c r="C203" s="63"/>
    </row>
    <row r="204" ht="16.5">
      <c r="C204" s="63"/>
    </row>
    <row r="205" ht="16.5">
      <c r="C205" s="63"/>
    </row>
    <row r="206" ht="16.5">
      <c r="C206" s="63"/>
    </row>
    <row r="207" ht="16.5">
      <c r="C207" s="63"/>
    </row>
    <row r="208" ht="16.5">
      <c r="C208" s="63"/>
    </row>
    <row r="209" ht="16.5">
      <c r="C209" s="63"/>
    </row>
    <row r="210" ht="16.5">
      <c r="C210" s="63"/>
    </row>
    <row r="211" ht="16.5">
      <c r="C211" s="63"/>
    </row>
    <row r="212" ht="16.5">
      <c r="C212" s="63"/>
    </row>
    <row r="213" ht="16.5">
      <c r="C213" s="63"/>
    </row>
    <row r="214" ht="16.5">
      <c r="C214" s="63"/>
    </row>
    <row r="215" ht="16.5">
      <c r="C215" s="63"/>
    </row>
    <row r="216" ht="16.5">
      <c r="C216" s="63"/>
    </row>
    <row r="217" ht="16.5">
      <c r="C217" s="63"/>
    </row>
    <row r="218" ht="16.5">
      <c r="C218" s="63"/>
    </row>
    <row r="219" ht="16.5">
      <c r="C219" s="63"/>
    </row>
    <row r="220" ht="16.5">
      <c r="C220" s="63"/>
    </row>
    <row r="221" ht="16.5">
      <c r="C221" s="63"/>
    </row>
    <row r="222" ht="16.5">
      <c r="C222" s="63"/>
    </row>
    <row r="223" ht="16.5">
      <c r="C223" s="63"/>
    </row>
    <row r="224" ht="16.5">
      <c r="C224" s="63"/>
    </row>
    <row r="225" ht="16.5">
      <c r="C225" s="63"/>
    </row>
    <row r="226" ht="16.5">
      <c r="C226" s="63"/>
    </row>
    <row r="227" ht="16.5">
      <c r="C227" s="63"/>
    </row>
    <row r="228" ht="16.5">
      <c r="C228" s="63"/>
    </row>
    <row r="229" ht="16.5">
      <c r="C229" s="63"/>
    </row>
    <row r="230" ht="16.5">
      <c r="C230" s="63"/>
    </row>
    <row r="231" ht="16.5">
      <c r="C231" s="63"/>
    </row>
    <row r="232" ht="16.5">
      <c r="C232" s="63"/>
    </row>
    <row r="233" ht="16.5">
      <c r="C233" s="63"/>
    </row>
    <row r="234" ht="16.5">
      <c r="C234" s="63"/>
    </row>
    <row r="235" ht="16.5">
      <c r="C235" s="63"/>
    </row>
    <row r="236" ht="16.5">
      <c r="C236" s="63"/>
    </row>
    <row r="237" ht="16.5">
      <c r="C237" s="63"/>
    </row>
    <row r="238" ht="16.5">
      <c r="C238" s="63"/>
    </row>
    <row r="239" ht="16.5">
      <c r="C239" s="63"/>
    </row>
    <row r="240" ht="16.5">
      <c r="C240" s="63"/>
    </row>
    <row r="241" ht="16.5">
      <c r="C241" s="63"/>
    </row>
    <row r="242" ht="16.5">
      <c r="C242" s="63"/>
    </row>
    <row r="243" ht="16.5">
      <c r="C243" s="63"/>
    </row>
    <row r="244" ht="16.5">
      <c r="C244" s="63"/>
    </row>
    <row r="245" ht="16.5">
      <c r="C245" s="63"/>
    </row>
    <row r="246" ht="16.5">
      <c r="C246" s="63"/>
    </row>
    <row r="247" ht="16.5">
      <c r="C247" s="63"/>
    </row>
    <row r="248" ht="16.5">
      <c r="C248" s="63"/>
    </row>
    <row r="249" ht="16.5">
      <c r="C249" s="63"/>
    </row>
    <row r="250" ht="16.5">
      <c r="C250" s="63"/>
    </row>
    <row r="251" ht="16.5">
      <c r="C251" s="63"/>
    </row>
    <row r="252" ht="16.5">
      <c r="C252" s="63"/>
    </row>
    <row r="253" ht="16.5">
      <c r="C253" s="63"/>
    </row>
    <row r="254" ht="16.5">
      <c r="C254" s="63"/>
    </row>
    <row r="255" ht="16.5">
      <c r="C255" s="63"/>
    </row>
    <row r="256" ht="16.5">
      <c r="C256" s="63"/>
    </row>
    <row r="257" ht="16.5">
      <c r="C257" s="63"/>
    </row>
    <row r="258" ht="16.5">
      <c r="C258" s="63"/>
    </row>
    <row r="259" ht="16.5">
      <c r="C259" s="63"/>
    </row>
    <row r="260" ht="16.5">
      <c r="C260" s="63"/>
    </row>
    <row r="261" ht="16.5">
      <c r="C261" s="63"/>
    </row>
    <row r="262" ht="16.5">
      <c r="C262" s="63"/>
    </row>
    <row r="263" ht="16.5">
      <c r="C263" s="63"/>
    </row>
    <row r="264" ht="16.5">
      <c r="C264" s="63"/>
    </row>
    <row r="265" ht="16.5">
      <c r="C265" s="63"/>
    </row>
    <row r="266" ht="16.5">
      <c r="C266" s="63"/>
    </row>
    <row r="267" ht="16.5">
      <c r="C267" s="63"/>
    </row>
    <row r="268" ht="16.5">
      <c r="C268" s="63"/>
    </row>
    <row r="269" ht="16.5">
      <c r="C269" s="63"/>
    </row>
    <row r="270" ht="16.5">
      <c r="C270" s="63"/>
    </row>
    <row r="271" ht="16.5">
      <c r="C271" s="63"/>
    </row>
    <row r="272" ht="16.5">
      <c r="C272" s="63"/>
    </row>
    <row r="273" ht="16.5">
      <c r="C273" s="63"/>
    </row>
    <row r="274" ht="16.5">
      <c r="C274" s="63"/>
    </row>
  </sheetData>
  <sheetProtection/>
  <mergeCells count="19">
    <mergeCell ref="C21:E21"/>
    <mergeCell ref="B18:E18"/>
    <mergeCell ref="D26:E26"/>
    <mergeCell ref="C22:E22"/>
    <mergeCell ref="D25:E25"/>
    <mergeCell ref="A26:A27"/>
    <mergeCell ref="B26:B27"/>
    <mergeCell ref="C26:C27"/>
    <mergeCell ref="A24:E24"/>
    <mergeCell ref="C2:E2"/>
    <mergeCell ref="C3:E3"/>
    <mergeCell ref="C4:E4"/>
    <mergeCell ref="B6:E6"/>
    <mergeCell ref="B9:E9"/>
    <mergeCell ref="C20:E20"/>
    <mergeCell ref="C12:E12"/>
    <mergeCell ref="C13:E13"/>
    <mergeCell ref="C14:E14"/>
    <mergeCell ref="B16:E16"/>
  </mergeCells>
  <printOptions/>
  <pageMargins left="0.7874015748031497" right="0.7874015748031497" top="0.7086614173228347" bottom="0.35433070866141736" header="0.5118110236220472" footer="0.5118110236220472"/>
  <pageSetup horizontalDpi="600" verticalDpi="6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Рябинина Елена Николаевна</cp:lastModifiedBy>
  <cp:lastPrinted>2019-08-29T06:23:07Z</cp:lastPrinted>
  <dcterms:created xsi:type="dcterms:W3CDTF">2006-12-04T06:14:42Z</dcterms:created>
  <dcterms:modified xsi:type="dcterms:W3CDTF">2019-09-25T13:14:12Z</dcterms:modified>
  <cp:category/>
  <cp:version/>
  <cp:contentType/>
  <cp:contentStatus/>
</cp:coreProperties>
</file>